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ic\Documents\aČ L A N K I\aSmall-molecule inhibitors Članek\Data Availability\6. Data Sequential subbission ROS SOX\Data Sequential Lactate ROS SOX\"/>
    </mc:Choice>
  </mc:AlternateContent>
  <xr:revisionPtr revIDLastSave="0" documentId="13_ncr:1_{B33E991B-8290-44A4-B9A1-579D5C01EDEC}" xr6:coauthVersionLast="47" xr6:coauthVersionMax="47" xr10:uidLastSave="{00000000-0000-0000-0000-000000000000}"/>
  <bookViews>
    <workbookView xWindow="2688" yWindow="2688" windowWidth="17280" windowHeight="8880" tabRatio="606" xr2:uid="{0797FF68-9E44-4201-9ABB-D83528CD4DA1}"/>
  </bookViews>
  <sheets>
    <sheet name="Jurkat" sheetId="1" r:id="rId1"/>
    <sheet name="Caco-2" sheetId="2" r:id="rId2"/>
    <sheet name="CACO" sheetId="3" r:id="rId3"/>
    <sheet name="MDA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E26" i="4" l="1"/>
  <c r="W26" i="4"/>
  <c r="O26" i="4"/>
  <c r="AE25" i="4"/>
  <c r="W25" i="4"/>
  <c r="O25" i="4"/>
  <c r="AE24" i="4"/>
  <c r="W24" i="4"/>
  <c r="O24" i="4"/>
  <c r="AE23" i="4"/>
  <c r="W23" i="4"/>
  <c r="O23" i="4"/>
  <c r="AE22" i="4"/>
  <c r="W22" i="4"/>
  <c r="O22" i="4"/>
  <c r="AE21" i="4"/>
  <c r="W21" i="4"/>
  <c r="O21" i="4"/>
  <c r="G16" i="4"/>
  <c r="G15" i="4"/>
  <c r="G14" i="4"/>
  <c r="G13" i="4"/>
  <c r="G12" i="4"/>
  <c r="G11" i="4"/>
  <c r="M32" i="3"/>
  <c r="F32" i="3"/>
  <c r="AA31" i="3"/>
  <c r="M31" i="3"/>
  <c r="F31" i="3"/>
  <c r="AA30" i="3"/>
  <c r="M30" i="3"/>
  <c r="F30" i="3"/>
  <c r="AA29" i="3"/>
  <c r="M29" i="3"/>
  <c r="F29" i="3"/>
  <c r="AA28" i="3"/>
  <c r="M28" i="3"/>
  <c r="F28" i="3"/>
  <c r="AA27" i="3"/>
  <c r="M27" i="3"/>
  <c r="F27" i="3"/>
  <c r="AB19" i="3"/>
  <c r="AA19" i="3"/>
  <c r="U19" i="3"/>
  <c r="T19" i="3"/>
  <c r="N19" i="3"/>
  <c r="M19" i="3"/>
  <c r="G19" i="3"/>
  <c r="F19" i="3"/>
  <c r="AB18" i="3"/>
  <c r="AA18" i="3"/>
  <c r="U18" i="3"/>
  <c r="T18" i="3"/>
  <c r="N18" i="3"/>
  <c r="M18" i="3"/>
  <c r="G18" i="3"/>
  <c r="F18" i="3"/>
  <c r="AB17" i="3"/>
  <c r="AA17" i="3"/>
  <c r="U17" i="3"/>
  <c r="T17" i="3"/>
  <c r="N17" i="3"/>
  <c r="M17" i="3"/>
  <c r="G17" i="3"/>
  <c r="F17" i="3"/>
  <c r="AB16" i="3"/>
  <c r="AA16" i="3"/>
  <c r="U16" i="3"/>
  <c r="T16" i="3"/>
  <c r="N16" i="3"/>
  <c r="M16" i="3"/>
  <c r="G16" i="3"/>
  <c r="F16" i="3"/>
  <c r="AB15" i="3"/>
  <c r="AA15" i="3"/>
  <c r="U15" i="3"/>
  <c r="T15" i="3"/>
  <c r="N15" i="3"/>
  <c r="M15" i="3"/>
  <c r="G15" i="3"/>
  <c r="F15" i="3"/>
  <c r="AB14" i="3"/>
  <c r="AA14" i="3"/>
  <c r="U14" i="3"/>
  <c r="T14" i="3"/>
  <c r="N14" i="3"/>
  <c r="M14" i="3"/>
  <c r="G14" i="3"/>
  <c r="F14" i="3"/>
  <c r="AB30" i="2"/>
  <c r="AA30" i="2"/>
  <c r="U30" i="2"/>
  <c r="T30" i="2"/>
  <c r="N30" i="2"/>
  <c r="M30" i="2"/>
  <c r="F30" i="2"/>
  <c r="AB29" i="2"/>
  <c r="AA29" i="2"/>
  <c r="U29" i="2"/>
  <c r="T29" i="2"/>
  <c r="N29" i="2"/>
  <c r="M29" i="2"/>
  <c r="F29" i="2"/>
  <c r="AB28" i="2"/>
  <c r="AA28" i="2"/>
  <c r="U28" i="2"/>
  <c r="T28" i="2"/>
  <c r="N28" i="2"/>
  <c r="M28" i="2"/>
  <c r="F28" i="2"/>
  <c r="AB27" i="2"/>
  <c r="AA27" i="2"/>
  <c r="U27" i="2"/>
  <c r="T27" i="2"/>
  <c r="N27" i="2"/>
  <c r="M27" i="2"/>
  <c r="F27" i="2"/>
  <c r="AB26" i="2"/>
  <c r="AA26" i="2"/>
  <c r="U26" i="2"/>
  <c r="T26" i="2"/>
  <c r="N26" i="2"/>
  <c r="M26" i="2"/>
  <c r="F26" i="2"/>
  <c r="AB25" i="2"/>
  <c r="AA25" i="2"/>
  <c r="U25" i="2"/>
  <c r="T25" i="2"/>
  <c r="N25" i="2"/>
  <c r="M25" i="2"/>
  <c r="F25" i="2"/>
  <c r="AB18" i="2"/>
  <c r="AA18" i="2"/>
  <c r="U18" i="2"/>
  <c r="T18" i="2"/>
  <c r="N18" i="2"/>
  <c r="M18" i="2"/>
  <c r="AB17" i="2"/>
  <c r="AA17" i="2"/>
  <c r="U17" i="2"/>
  <c r="T17" i="2"/>
  <c r="N17" i="2"/>
  <c r="M17" i="2"/>
  <c r="E17" i="2"/>
  <c r="C17" i="2"/>
  <c r="AB16" i="2"/>
  <c r="AA16" i="2"/>
  <c r="U16" i="2"/>
  <c r="T16" i="2"/>
  <c r="N16" i="2"/>
  <c r="M16" i="2"/>
  <c r="E16" i="2"/>
  <c r="C16" i="2"/>
  <c r="AB15" i="2"/>
  <c r="AA15" i="2"/>
  <c r="U15" i="2"/>
  <c r="T15" i="2"/>
  <c r="N15" i="2"/>
  <c r="M15" i="2"/>
  <c r="E15" i="2"/>
  <c r="C15" i="2"/>
  <c r="AB14" i="2"/>
  <c r="AA14" i="2"/>
  <c r="U14" i="2"/>
  <c r="T14" i="2"/>
  <c r="N14" i="2"/>
  <c r="M14" i="2"/>
  <c r="E14" i="2"/>
  <c r="C14" i="2"/>
  <c r="AB13" i="2"/>
  <c r="AA13" i="2"/>
  <c r="U13" i="2"/>
  <c r="T13" i="2"/>
  <c r="N13" i="2"/>
  <c r="M13" i="2"/>
  <c r="E13" i="2"/>
  <c r="C13" i="2"/>
  <c r="F13" i="1" l="1"/>
  <c r="G13" i="1"/>
  <c r="F26" i="1"/>
  <c r="F27" i="1"/>
  <c r="F28" i="1"/>
  <c r="F29" i="1"/>
  <c r="F30" i="1"/>
  <c r="F25" i="1"/>
  <c r="G26" i="1"/>
  <c r="G27" i="1"/>
  <c r="G28" i="1"/>
  <c r="G29" i="1"/>
  <c r="G30" i="1"/>
  <c r="G25" i="1"/>
  <c r="W30" i="1"/>
  <c r="U30" i="1"/>
  <c r="Q30" i="1"/>
  <c r="O30" i="1"/>
  <c r="K30" i="1"/>
  <c r="I30" i="1"/>
  <c r="W29" i="1"/>
  <c r="U29" i="1"/>
  <c r="Q29" i="1"/>
  <c r="O29" i="1"/>
  <c r="K29" i="1"/>
  <c r="I29" i="1"/>
  <c r="W28" i="1"/>
  <c r="U28" i="1"/>
  <c r="Q28" i="1"/>
  <c r="O28" i="1"/>
  <c r="K28" i="1"/>
  <c r="I28" i="1"/>
  <c r="W27" i="1"/>
  <c r="U27" i="1"/>
  <c r="Q27" i="1"/>
  <c r="O27" i="1"/>
  <c r="K27" i="1"/>
  <c r="I27" i="1"/>
  <c r="W26" i="1"/>
  <c r="U26" i="1"/>
  <c r="Q26" i="1"/>
  <c r="O26" i="1"/>
  <c r="K26" i="1"/>
  <c r="I26" i="1"/>
  <c r="W25" i="1"/>
  <c r="U25" i="1"/>
  <c r="Y25" i="1" s="1"/>
  <c r="Q25" i="1"/>
  <c r="O25" i="1"/>
  <c r="K25" i="1"/>
  <c r="I25" i="1"/>
  <c r="X18" i="1"/>
  <c r="R18" i="1"/>
  <c r="G18" i="1"/>
  <c r="F18" i="1"/>
  <c r="R17" i="1"/>
  <c r="G17" i="1"/>
  <c r="F17" i="1"/>
  <c r="R16" i="1"/>
  <c r="G16" i="1"/>
  <c r="F16" i="1"/>
  <c r="X15" i="1"/>
  <c r="R15" i="1"/>
  <c r="G15" i="1"/>
  <c r="F15" i="1"/>
  <c r="R14" i="1"/>
  <c r="G14" i="1"/>
  <c r="F14" i="1"/>
  <c r="X13" i="1"/>
  <c r="R13" i="1"/>
  <c r="L28" i="1" l="1"/>
  <c r="L26" i="1"/>
  <c r="L30" i="1"/>
  <c r="L25" i="1"/>
  <c r="L29" i="1"/>
  <c r="L27" i="1"/>
  <c r="P25" i="1"/>
  <c r="P29" i="1"/>
  <c r="P30" i="1"/>
  <c r="P27" i="1"/>
  <c r="P26" i="1"/>
  <c r="P28" i="1"/>
</calcChain>
</file>

<file path=xl/sharedStrings.xml><?xml version="1.0" encoding="utf-8"?>
<sst xmlns="http://schemas.openxmlformats.org/spreadsheetml/2006/main" count="186" uniqueCount="39">
  <si>
    <t>20 µM</t>
  </si>
  <si>
    <t>15 µM</t>
  </si>
  <si>
    <t>Vehicle</t>
  </si>
  <si>
    <t>Average</t>
  </si>
  <si>
    <t>Averade</t>
  </si>
  <si>
    <t>12,92,18702</t>
  </si>
  <si>
    <t>Lactate (mg/L)</t>
  </si>
  <si>
    <t>St. Dev.</t>
  </si>
  <si>
    <t>.</t>
  </si>
  <si>
    <t>Cmpd. No. 9</t>
  </si>
  <si>
    <t>Cmpd. 30</t>
  </si>
  <si>
    <r>
      <t xml:space="preserve">10 </t>
    </r>
    <r>
      <rPr>
        <b/>
        <sz val="11"/>
        <color theme="1"/>
        <rFont val="Calibri"/>
        <family val="2"/>
        <charset val="238"/>
      </rPr>
      <t>µM</t>
    </r>
  </si>
  <si>
    <t>Sequential re-submission of inhibitors at low concentrations</t>
  </si>
  <si>
    <t>Jurkat cells</t>
  </si>
  <si>
    <t>Time (hours)</t>
  </si>
  <si>
    <t>Time (Hours)</t>
  </si>
  <si>
    <t>Caco-2 cells</t>
  </si>
  <si>
    <t>Cmpd No. 9</t>
  </si>
  <si>
    <t xml:space="preserve">St. Dev. </t>
  </si>
  <si>
    <r>
      <t xml:space="preserve">10 </t>
    </r>
    <r>
      <rPr>
        <b/>
        <sz val="10"/>
        <color indexed="8"/>
        <rFont val="Calibri"/>
        <family val="2"/>
      </rPr>
      <t>µ</t>
    </r>
    <r>
      <rPr>
        <b/>
        <sz val="10"/>
        <color indexed="8"/>
        <rFont val="Arial"/>
        <family val="2"/>
        <charset val="238"/>
      </rPr>
      <t>M</t>
    </r>
  </si>
  <si>
    <t>St.Dev.</t>
  </si>
  <si>
    <r>
      <t xml:space="preserve">15 </t>
    </r>
    <r>
      <rPr>
        <b/>
        <sz val="10"/>
        <color indexed="8"/>
        <rFont val="Calibri"/>
        <family val="2"/>
      </rPr>
      <t>µ</t>
    </r>
    <r>
      <rPr>
        <b/>
        <sz val="10"/>
        <color indexed="8"/>
        <rFont val="Arial"/>
        <family val="2"/>
        <charset val="238"/>
      </rPr>
      <t>M</t>
    </r>
  </si>
  <si>
    <t>Cmpd No. 30</t>
  </si>
  <si>
    <t>16,d095100864553</t>
  </si>
  <si>
    <t xml:space="preserve"> COLO 829  cells</t>
  </si>
  <si>
    <t>Lactate (mg/mL)</t>
  </si>
  <si>
    <t xml:space="preserve">Average </t>
  </si>
  <si>
    <t>10 µM</t>
  </si>
  <si>
    <t>Time (hours</t>
  </si>
  <si>
    <t>20,5'2121653004</t>
  </si>
  <si>
    <t>MDA-MD-231 cells</t>
  </si>
  <si>
    <t>St. Dev</t>
  </si>
  <si>
    <r>
      <t xml:space="preserve">10 </t>
    </r>
    <r>
      <rPr>
        <b/>
        <sz val="10"/>
        <rFont val="Calibri"/>
        <family val="2"/>
        <charset val="238"/>
      </rPr>
      <t>µ</t>
    </r>
    <r>
      <rPr>
        <b/>
        <sz val="10"/>
        <rFont val="Arial"/>
        <family val="2"/>
        <charset val="238"/>
      </rPr>
      <t>M</t>
    </r>
  </si>
  <si>
    <r>
      <t xml:space="preserve">15 </t>
    </r>
    <r>
      <rPr>
        <b/>
        <sz val="10"/>
        <rFont val="Calibri"/>
        <family val="2"/>
        <charset val="238"/>
      </rPr>
      <t>µ</t>
    </r>
    <r>
      <rPr>
        <b/>
        <sz val="10"/>
        <rFont val="Arial"/>
        <family val="2"/>
        <charset val="238"/>
      </rPr>
      <t>M</t>
    </r>
  </si>
  <si>
    <t>Suppresing Lactate generation</t>
  </si>
  <si>
    <t>Fig. 6A</t>
  </si>
  <si>
    <t>Fig. S7</t>
  </si>
  <si>
    <t>Fig. S9</t>
  </si>
  <si>
    <t>Fig. S8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</si>
</sst>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b/>
      <sz val="10"/>
      <color indexed="8"/>
      <name val="Calibri"/>
      <family val="2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</font>
    <font>
      <sz val="10"/>
      <name val="Arial"/>
      <family val="2"/>
      <charset val="238"/>
    </font>
    <font>
      <sz val="10"/>
      <color rgb="FF0070C0"/>
      <name val="Arial"/>
      <family val="2"/>
      <charset val="238"/>
    </font>
    <font>
      <sz val="10"/>
      <color theme="1" tint="0.14999847407452621"/>
      <name val="Arial"/>
      <family val="2"/>
    </font>
    <font>
      <b/>
      <sz val="11"/>
      <color theme="1" tint="0.14999847407452621"/>
      <name val="Calibri"/>
      <family val="2"/>
      <charset val="238"/>
      <scheme val="minor"/>
    </font>
    <font>
      <b/>
      <sz val="10"/>
      <color theme="1" tint="0.14999847407452621"/>
      <name val="Arial"/>
      <family val="2"/>
    </font>
    <font>
      <b/>
      <sz val="10"/>
      <name val="Calibri"/>
      <family val="2"/>
      <charset val="238"/>
    </font>
    <font>
      <b/>
      <sz val="10"/>
      <color theme="1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3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6" fillId="0" borderId="0" xfId="0" applyFont="1"/>
    <xf numFmtId="0" fontId="5" fillId="0" borderId="0" xfId="0" applyFont="1"/>
    <xf numFmtId="0" fontId="7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" fillId="0" borderId="0" xfId="0" applyFont="1"/>
    <xf numFmtId="0" fontId="8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164" fontId="0" fillId="0" borderId="0" xfId="0" applyNumberFormat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Jurkat!$C$24</c:f>
              <c:strCache>
                <c:ptCount val="1"/>
                <c:pt idx="0">
                  <c:v>Vehicle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Jurkat!$G$25:$G$30</c:f>
                <c:numCache>
                  <c:formatCode>General</c:formatCode>
                  <c:ptCount val="6"/>
                  <c:pt idx="0">
                    <c:v>0.91038399999999964</c:v>
                  </c:pt>
                  <c:pt idx="1">
                    <c:v>2.9461369239961233</c:v>
                  </c:pt>
                  <c:pt idx="2">
                    <c:v>3.9391738693961447</c:v>
                  </c:pt>
                  <c:pt idx="3">
                    <c:v>2.5391200000000005</c:v>
                  </c:pt>
                  <c:pt idx="4">
                    <c:v>4.6414408640996108</c:v>
                  </c:pt>
                  <c:pt idx="5">
                    <c:v>3.5900800000000004</c:v>
                  </c:pt>
                </c:numCache>
              </c:numRef>
            </c:plus>
            <c:minus>
              <c:numRef>
                <c:f>Jurkat!$G$25:$G$30</c:f>
                <c:numCache>
                  <c:formatCode>General</c:formatCode>
                  <c:ptCount val="6"/>
                  <c:pt idx="0">
                    <c:v>0.91038399999999964</c:v>
                  </c:pt>
                  <c:pt idx="1">
                    <c:v>2.9461369239961233</c:v>
                  </c:pt>
                  <c:pt idx="2">
                    <c:v>3.9391738693961447</c:v>
                  </c:pt>
                  <c:pt idx="3">
                    <c:v>2.5391200000000005</c:v>
                  </c:pt>
                  <c:pt idx="4">
                    <c:v>4.6414408640996108</c:v>
                  </c:pt>
                  <c:pt idx="5">
                    <c:v>3.5900800000000004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Jurkat!$B$25:$B$30</c:f>
              <c:numCache>
                <c:formatCode>General</c:formatCode>
                <c:ptCount val="6"/>
                <c:pt idx="0">
                  <c:v>12</c:v>
                </c:pt>
                <c:pt idx="1">
                  <c:v>24</c:v>
                </c:pt>
                <c:pt idx="2">
                  <c:v>36</c:v>
                </c:pt>
                <c:pt idx="3">
                  <c:v>48</c:v>
                </c:pt>
                <c:pt idx="4">
                  <c:v>60</c:v>
                </c:pt>
                <c:pt idx="5">
                  <c:v>72</c:v>
                </c:pt>
              </c:numCache>
            </c:numRef>
          </c:xVal>
          <c:yVal>
            <c:numRef>
              <c:f>Jurkat!$F$25:$F$30</c:f>
              <c:numCache>
                <c:formatCode>General</c:formatCode>
                <c:ptCount val="6"/>
                <c:pt idx="0">
                  <c:v>11.379800000000001</c:v>
                </c:pt>
                <c:pt idx="1">
                  <c:v>17.566166666666664</c:v>
                </c:pt>
                <c:pt idx="2">
                  <c:v>27.056666666666668</c:v>
                </c:pt>
                <c:pt idx="3">
                  <c:v>31.739000000000004</c:v>
                </c:pt>
                <c:pt idx="4">
                  <c:v>37.571333333333335</c:v>
                </c:pt>
                <c:pt idx="5">
                  <c:v>44.875999999999998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8C-44F2-96BC-6469EF820649}"/>
            </c:ext>
          </c:extLst>
        </c:ser>
        <c:ser>
          <c:idx val="1"/>
          <c:order val="1"/>
          <c:tx>
            <c:strRef>
              <c:f>Jurkat!$J$24</c:f>
              <c:strCache>
                <c:ptCount val="1"/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Jurkat!$M$25:$M$30</c:f>
                <c:numCache>
                  <c:formatCode>General</c:formatCode>
                  <c:ptCount val="6"/>
                  <c:pt idx="0">
                    <c:v>2.6720000000000002</c:v>
                  </c:pt>
                  <c:pt idx="1">
                    <c:v>2.8490000000000002</c:v>
                  </c:pt>
                  <c:pt idx="2">
                    <c:v>2.56</c:v>
                  </c:pt>
                  <c:pt idx="3">
                    <c:v>4.08</c:v>
                  </c:pt>
                  <c:pt idx="4">
                    <c:v>3.7839999999999998</c:v>
                  </c:pt>
                  <c:pt idx="5">
                    <c:v>4.38</c:v>
                  </c:pt>
                </c:numCache>
              </c:numRef>
            </c:plus>
            <c:minus>
              <c:numRef>
                <c:f>Jurkat!$M$25:$M$30</c:f>
                <c:numCache>
                  <c:formatCode>General</c:formatCode>
                  <c:ptCount val="6"/>
                  <c:pt idx="0">
                    <c:v>2.6720000000000002</c:v>
                  </c:pt>
                  <c:pt idx="1">
                    <c:v>2.8490000000000002</c:v>
                  </c:pt>
                  <c:pt idx="2">
                    <c:v>2.56</c:v>
                  </c:pt>
                  <c:pt idx="3">
                    <c:v>4.08</c:v>
                  </c:pt>
                  <c:pt idx="4">
                    <c:v>3.7839999999999998</c:v>
                  </c:pt>
                  <c:pt idx="5">
                    <c:v>4.38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Jurkat!$B$25:$B$30</c:f>
              <c:numCache>
                <c:formatCode>General</c:formatCode>
                <c:ptCount val="6"/>
                <c:pt idx="0">
                  <c:v>12</c:v>
                </c:pt>
                <c:pt idx="1">
                  <c:v>24</c:v>
                </c:pt>
                <c:pt idx="2">
                  <c:v>36</c:v>
                </c:pt>
                <c:pt idx="3">
                  <c:v>48</c:v>
                </c:pt>
                <c:pt idx="4">
                  <c:v>60</c:v>
                </c:pt>
                <c:pt idx="5">
                  <c:v>72</c:v>
                </c:pt>
              </c:numCache>
            </c:numRef>
          </c:xVal>
          <c:yVal>
            <c:numRef>
              <c:f>Jurkat!$L$25:$L$30</c:f>
              <c:numCache>
                <c:formatCode>General</c:formatCode>
                <c:ptCount val="6"/>
                <c:pt idx="0">
                  <c:v>13.187000000000003</c:v>
                </c:pt>
                <c:pt idx="1">
                  <c:v>12.365</c:v>
                </c:pt>
                <c:pt idx="2">
                  <c:v>14.37</c:v>
                </c:pt>
                <c:pt idx="3">
                  <c:v>15.25</c:v>
                </c:pt>
                <c:pt idx="4">
                  <c:v>16.748000000000001</c:v>
                </c:pt>
                <c:pt idx="5">
                  <c:v>15.350000000000001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78C-44F2-96BC-6469EF820649}"/>
            </c:ext>
          </c:extLst>
        </c:ser>
        <c:ser>
          <c:idx val="2"/>
          <c:order val="2"/>
          <c:tx>
            <c:strRef>
              <c:f>Jurkat!$R$23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Jurkat!$S$25:$S$30</c:f>
                <c:numCache>
                  <c:formatCode>General</c:formatCode>
                  <c:ptCount val="6"/>
                  <c:pt idx="0">
                    <c:v>1.29</c:v>
                  </c:pt>
                  <c:pt idx="1">
                    <c:v>2.016</c:v>
                  </c:pt>
                  <c:pt idx="2">
                    <c:v>1.8203</c:v>
                  </c:pt>
                  <c:pt idx="3">
                    <c:v>2.3740000000000001</c:v>
                  </c:pt>
                  <c:pt idx="4">
                    <c:v>1.4890000000000001</c:v>
                  </c:pt>
                  <c:pt idx="5">
                    <c:v>2.67</c:v>
                  </c:pt>
                </c:numCache>
              </c:numRef>
            </c:plus>
            <c:minus>
              <c:numRef>
                <c:f>Jurkat!$S$25:$S$30</c:f>
                <c:numCache>
                  <c:formatCode>General</c:formatCode>
                  <c:ptCount val="6"/>
                  <c:pt idx="0">
                    <c:v>1.29</c:v>
                  </c:pt>
                  <c:pt idx="1">
                    <c:v>2.016</c:v>
                  </c:pt>
                  <c:pt idx="2">
                    <c:v>1.8203</c:v>
                  </c:pt>
                  <c:pt idx="3">
                    <c:v>2.3740000000000001</c:v>
                  </c:pt>
                  <c:pt idx="4">
                    <c:v>1.4890000000000001</c:v>
                  </c:pt>
                  <c:pt idx="5">
                    <c:v>2.67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Jurkat!$B$25:$B$30</c:f>
              <c:numCache>
                <c:formatCode>General</c:formatCode>
                <c:ptCount val="6"/>
                <c:pt idx="0">
                  <c:v>12</c:v>
                </c:pt>
                <c:pt idx="1">
                  <c:v>24</c:v>
                </c:pt>
                <c:pt idx="2">
                  <c:v>36</c:v>
                </c:pt>
                <c:pt idx="3">
                  <c:v>48</c:v>
                </c:pt>
                <c:pt idx="4">
                  <c:v>60</c:v>
                </c:pt>
                <c:pt idx="5">
                  <c:v>72</c:v>
                </c:pt>
              </c:numCache>
            </c:numRef>
          </c:xVal>
          <c:yVal>
            <c:numRef>
              <c:f>Jurkat!$R$25:$R$30</c:f>
              <c:numCache>
                <c:formatCode>General</c:formatCode>
                <c:ptCount val="6"/>
                <c:pt idx="0">
                  <c:v>11.478000000000002</c:v>
                </c:pt>
                <c:pt idx="1">
                  <c:v>14.870000000000001</c:v>
                </c:pt>
                <c:pt idx="2">
                  <c:v>13.489000000000001</c:v>
                </c:pt>
                <c:pt idx="3">
                  <c:v>14.96</c:v>
                </c:pt>
                <c:pt idx="4">
                  <c:v>13.731999999999999</c:v>
                </c:pt>
                <c:pt idx="5">
                  <c:v>12.829999999999998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78C-44F2-96BC-6469EF820649}"/>
            </c:ext>
          </c:extLst>
        </c:ser>
        <c:ser>
          <c:idx val="3"/>
          <c:order val="3"/>
          <c:tx>
            <c:strRef>
              <c:f>Jurkat!$U$24</c:f>
              <c:strCache>
                <c:ptCount val="1"/>
                <c:pt idx="0">
                  <c:v>20 µM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Jurkat!$Y$25:$Y$30</c:f>
                <c:numCache>
                  <c:formatCode>General</c:formatCode>
                  <c:ptCount val="6"/>
                  <c:pt idx="0">
                    <c:v>0.38010000000000055</c:v>
                  </c:pt>
                  <c:pt idx="1">
                    <c:v>2.3980000000000001</c:v>
                  </c:pt>
                  <c:pt idx="2">
                    <c:v>3.21</c:v>
                  </c:pt>
                  <c:pt idx="3">
                    <c:v>4.843</c:v>
                  </c:pt>
                  <c:pt idx="4">
                    <c:v>2.38</c:v>
                  </c:pt>
                  <c:pt idx="5">
                    <c:v>3.8763000000000001</c:v>
                  </c:pt>
                </c:numCache>
              </c:numRef>
            </c:plus>
            <c:minus>
              <c:numRef>
                <c:f>Jurkat!$Y$25:$Y$29</c:f>
                <c:numCache>
                  <c:formatCode>General</c:formatCode>
                  <c:ptCount val="5"/>
                  <c:pt idx="0">
                    <c:v>0.38010000000000055</c:v>
                  </c:pt>
                  <c:pt idx="1">
                    <c:v>2.3980000000000001</c:v>
                  </c:pt>
                  <c:pt idx="2">
                    <c:v>3.21</c:v>
                  </c:pt>
                  <c:pt idx="3">
                    <c:v>4.843</c:v>
                  </c:pt>
                  <c:pt idx="4">
                    <c:v>2.38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Jurkat!$B$25:$B$30</c:f>
              <c:numCache>
                <c:formatCode>General</c:formatCode>
                <c:ptCount val="6"/>
                <c:pt idx="0">
                  <c:v>12</c:v>
                </c:pt>
                <c:pt idx="1">
                  <c:v>24</c:v>
                </c:pt>
                <c:pt idx="2">
                  <c:v>36</c:v>
                </c:pt>
                <c:pt idx="3">
                  <c:v>48</c:v>
                </c:pt>
                <c:pt idx="4">
                  <c:v>60</c:v>
                </c:pt>
                <c:pt idx="5">
                  <c:v>72</c:v>
                </c:pt>
              </c:numCache>
            </c:numRef>
          </c:xVal>
          <c:yVal>
            <c:numRef>
              <c:f>Jurkat!$X$25:$X$30</c:f>
              <c:numCache>
                <c:formatCode>General</c:formatCode>
                <c:ptCount val="6"/>
                <c:pt idx="0">
                  <c:v>12.670000000000002</c:v>
                </c:pt>
                <c:pt idx="1">
                  <c:v>13</c:v>
                </c:pt>
                <c:pt idx="2">
                  <c:v>11.289000000000001</c:v>
                </c:pt>
                <c:pt idx="3">
                  <c:v>10.96</c:v>
                </c:pt>
                <c:pt idx="4">
                  <c:v>11.27</c:v>
                </c:pt>
                <c:pt idx="5">
                  <c:v>11.32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78C-44F2-96BC-6469EF8206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620415"/>
        <c:axId val="455621855"/>
      </c:scatterChart>
      <c:valAx>
        <c:axId val="4556204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21855"/>
        <c:crosses val="autoZero"/>
        <c:crossBetween val="midCat"/>
      </c:valAx>
      <c:valAx>
        <c:axId val="455621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204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188027</xdr:colOff>
      <xdr:row>36</xdr:row>
      <xdr:rowOff>23752</xdr:rowOff>
    </xdr:from>
    <xdr:to>
      <xdr:col>18</xdr:col>
      <xdr:colOff>465118</xdr:colOff>
      <xdr:row>51</xdr:row>
      <xdr:rowOff>95004</xdr:rowOff>
    </xdr:to>
    <xdr:graphicFrame macro="">
      <xdr:nvGraphicFramePr>
        <xdr:cNvPr id="2" name="Grafikon 1">
          <a:extLst>
            <a:ext uri="{FF2B5EF4-FFF2-40B4-BE49-F238E27FC236}">
              <a16:creationId xmlns:a16="http://schemas.microsoft.com/office/drawing/2014/main" id="{AA752666-6D19-82BA-BD75-E83A1F6CD6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sistemov Office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868E3-9C05-4494-8D6A-8ABF2E090295}">
  <dimension ref="A3:Y31"/>
  <sheetViews>
    <sheetView tabSelected="1" zoomScale="77" zoomScaleNormal="77" workbookViewId="0">
      <selection activeCell="G6" sqref="G6"/>
    </sheetView>
  </sheetViews>
  <sheetFormatPr defaultRowHeight="14.4" x14ac:dyDescent="0.3"/>
  <cols>
    <col min="1" max="1" width="19.109375" customWidth="1"/>
    <col min="2" max="2" width="5.5546875" customWidth="1"/>
  </cols>
  <sheetData>
    <row r="3" spans="1:25" ht="18" x14ac:dyDescent="0.35">
      <c r="E3" s="22" t="s">
        <v>35</v>
      </c>
      <c r="K3" s="4" t="s">
        <v>12</v>
      </c>
      <c r="L3" s="4"/>
      <c r="M3" s="4"/>
      <c r="N3" s="4"/>
      <c r="O3" s="4"/>
      <c r="P3" s="4"/>
      <c r="Q3" s="5"/>
    </row>
    <row r="4" spans="1:25" ht="18" x14ac:dyDescent="0.35">
      <c r="E4" s="2"/>
      <c r="L4" s="6" t="s">
        <v>34</v>
      </c>
      <c r="M4" s="6"/>
      <c r="N4" s="6"/>
      <c r="O4" s="6"/>
      <c r="P4" s="6"/>
      <c r="Q4" s="7"/>
      <c r="S4" s="4"/>
      <c r="T4" s="4"/>
      <c r="U4" s="4"/>
      <c r="V4" s="5"/>
    </row>
    <row r="5" spans="1:25" ht="18" x14ac:dyDescent="0.35">
      <c r="G5" s="2"/>
      <c r="K5" s="6"/>
      <c r="L5" s="6"/>
      <c r="M5" s="6"/>
      <c r="N5" s="6"/>
      <c r="O5" s="6"/>
      <c r="P5" s="6"/>
      <c r="S5" s="6"/>
      <c r="T5" s="6"/>
      <c r="U5" s="6"/>
      <c r="V5" s="7"/>
    </row>
    <row r="6" spans="1:25" ht="18" x14ac:dyDescent="0.35">
      <c r="B6" s="2"/>
      <c r="G6" s="2"/>
      <c r="M6" s="4" t="s">
        <v>13</v>
      </c>
      <c r="S6" s="6"/>
      <c r="T6" s="6"/>
      <c r="U6" s="6"/>
    </row>
    <row r="7" spans="1:25" ht="18" x14ac:dyDescent="0.35">
      <c r="G7" s="2"/>
      <c r="K7" s="2"/>
      <c r="M7" s="2"/>
      <c r="R7" s="4"/>
    </row>
    <row r="8" spans="1:25" x14ac:dyDescent="0.3">
      <c r="N8" s="2"/>
    </row>
    <row r="10" spans="1:25" x14ac:dyDescent="0.3">
      <c r="F10" s="2" t="s">
        <v>6</v>
      </c>
      <c r="L10" s="2" t="s">
        <v>6</v>
      </c>
      <c r="R10" s="2" t="s">
        <v>6</v>
      </c>
      <c r="X10" s="2" t="s">
        <v>6</v>
      </c>
    </row>
    <row r="11" spans="1:25" x14ac:dyDescent="0.3">
      <c r="C11" s="2"/>
      <c r="D11" t="s">
        <v>9</v>
      </c>
      <c r="J11" t="s">
        <v>9</v>
      </c>
      <c r="L11" s="2"/>
      <c r="P11" t="s">
        <v>9</v>
      </c>
      <c r="V11" t="s">
        <v>9</v>
      </c>
    </row>
    <row r="12" spans="1:25" x14ac:dyDescent="0.3">
      <c r="C12" s="2" t="s">
        <v>2</v>
      </c>
      <c r="F12" s="2" t="s">
        <v>3</v>
      </c>
      <c r="G12" t="s">
        <v>7</v>
      </c>
      <c r="I12" s="2" t="s">
        <v>11</v>
      </c>
      <c r="L12" s="2" t="s">
        <v>3</v>
      </c>
      <c r="M12" t="s">
        <v>7</v>
      </c>
      <c r="O12" s="2" t="s">
        <v>1</v>
      </c>
      <c r="R12" s="2" t="s">
        <v>4</v>
      </c>
      <c r="S12" t="s">
        <v>7</v>
      </c>
      <c r="U12" s="2" t="s">
        <v>0</v>
      </c>
      <c r="X12" s="2" t="s">
        <v>3</v>
      </c>
      <c r="Y12" t="s">
        <v>7</v>
      </c>
    </row>
    <row r="13" spans="1:25" x14ac:dyDescent="0.3">
      <c r="A13" s="8" t="s">
        <v>15</v>
      </c>
      <c r="B13">
        <v>12</v>
      </c>
      <c r="C13">
        <v>12.1700288184438</v>
      </c>
      <c r="D13" s="1">
        <v>13.837</v>
      </c>
      <c r="E13">
        <v>12.86</v>
      </c>
      <c r="F13" s="2">
        <f t="shared" ref="F13:F18" si="0">AVERAGE(C13:E13)</f>
        <v>12.9556762728146</v>
      </c>
      <c r="G13">
        <f t="shared" ref="G13:G18" si="1">STDEV(C13:E13)</f>
        <v>0.83759398990172351</v>
      </c>
      <c r="I13">
        <v>12.6861383285303</v>
      </c>
      <c r="J13">
        <v>12.6599423631124</v>
      </c>
      <c r="K13">
        <v>12.6337463976945</v>
      </c>
      <c r="L13" s="2">
        <v>12.6599423631124</v>
      </c>
      <c r="M13">
        <v>2.4864166037955999</v>
      </c>
      <c r="O13">
        <v>14.699084000000001</v>
      </c>
      <c r="P13">
        <v>12.478000000000002</v>
      </c>
      <c r="Q13">
        <v>11.766754000000001</v>
      </c>
      <c r="R13" s="2">
        <f t="shared" ref="R13:R18" si="2">AVERAGE(O13:Q13)</f>
        <v>12.981279333333333</v>
      </c>
      <c r="S13">
        <v>1.52957751446121</v>
      </c>
      <c r="U13">
        <v>14.699084000000001</v>
      </c>
      <c r="V13">
        <v>12.478000000000002</v>
      </c>
      <c r="W13">
        <v>13.766754000000001</v>
      </c>
      <c r="X13" s="2">
        <f>AVERAGE(U13:W13)</f>
        <v>13.647945999999999</v>
      </c>
      <c r="Y13">
        <v>1.52957751446121</v>
      </c>
    </row>
    <row r="14" spans="1:25" x14ac:dyDescent="0.3">
      <c r="B14" s="2">
        <v>24</v>
      </c>
      <c r="C14">
        <v>16.9465</v>
      </c>
      <c r="D14">
        <v>15.7362</v>
      </c>
      <c r="E14">
        <v>18.760000000000002</v>
      </c>
      <c r="F14" s="2">
        <f t="shared" si="0"/>
        <v>17.147566666666666</v>
      </c>
      <c r="G14">
        <f t="shared" si="1"/>
        <v>1.5218943666803342</v>
      </c>
      <c r="I14">
        <v>15.910900000000002</v>
      </c>
      <c r="J14">
        <v>14.870000000000001</v>
      </c>
      <c r="K14">
        <v>13.829100000000002</v>
      </c>
      <c r="L14" s="2">
        <v>14.870000000000001</v>
      </c>
      <c r="M14" s="1">
        <v>3.0379999999999998</v>
      </c>
      <c r="O14">
        <v>18.77732</v>
      </c>
      <c r="P14">
        <v>15.84</v>
      </c>
      <c r="Q14">
        <v>15.031419999999999</v>
      </c>
      <c r="R14" s="2">
        <f t="shared" si="2"/>
        <v>16.549579999999999</v>
      </c>
      <c r="S14">
        <v>1.9711848048318557</v>
      </c>
      <c r="U14">
        <v>15.77732</v>
      </c>
      <c r="V14">
        <v>15.94</v>
      </c>
      <c r="W14">
        <v>13.031420000000001</v>
      </c>
      <c r="X14" s="2">
        <v>12.8376</v>
      </c>
      <c r="Y14">
        <v>1.52957751446121</v>
      </c>
    </row>
    <row r="15" spans="1:25" x14ac:dyDescent="0.3">
      <c r="B15" s="2">
        <v>36</v>
      </c>
      <c r="C15">
        <v>23.52</v>
      </c>
      <c r="D15">
        <v>26.937999999999999</v>
      </c>
      <c r="E15">
        <v>30.05</v>
      </c>
      <c r="F15" s="2">
        <f t="shared" si="0"/>
        <v>26.835999999999999</v>
      </c>
      <c r="G15">
        <f t="shared" si="1"/>
        <v>3.2661947278140051</v>
      </c>
      <c r="I15">
        <v>18.690760000000001</v>
      </c>
      <c r="J15">
        <v>17.468</v>
      </c>
      <c r="K15">
        <v>16.245240000000003</v>
      </c>
      <c r="L15" s="2">
        <v>17.468</v>
      </c>
      <c r="M15">
        <v>3.8719999999999999</v>
      </c>
      <c r="O15">
        <v>18.272079999999999</v>
      </c>
      <c r="P15">
        <v>16.36</v>
      </c>
      <c r="Q15">
        <v>15.427479999999999</v>
      </c>
      <c r="R15" s="2">
        <f t="shared" si="2"/>
        <v>16.686520000000002</v>
      </c>
      <c r="S15">
        <v>2.0054406264293472</v>
      </c>
      <c r="U15">
        <v>15.727207999999999</v>
      </c>
      <c r="V15">
        <v>16.36</v>
      </c>
      <c r="W15">
        <v>15.427479999999999</v>
      </c>
      <c r="X15" s="2">
        <f>AVERAGE(U15:W15)</f>
        <v>15.838229333333331</v>
      </c>
      <c r="Y15">
        <v>1.52957751446121</v>
      </c>
    </row>
    <row r="16" spans="1:25" x14ac:dyDescent="0.3">
      <c r="B16" s="2">
        <v>48</v>
      </c>
      <c r="C16">
        <v>29.67</v>
      </c>
      <c r="D16">
        <v>30.876300000000001</v>
      </c>
      <c r="E16">
        <v>33.986699999999999</v>
      </c>
      <c r="F16" s="2">
        <f t="shared" si="0"/>
        <v>31.510999999999999</v>
      </c>
      <c r="G16">
        <f t="shared" si="1"/>
        <v>2.2272421938352358</v>
      </c>
      <c r="I16">
        <v>19.81212</v>
      </c>
      <c r="J16">
        <v>18.515999999999998</v>
      </c>
      <c r="K16">
        <v>17.21988</v>
      </c>
      <c r="L16" s="2">
        <v>18.515999999999998</v>
      </c>
      <c r="M16">
        <v>2.8370000000000002</v>
      </c>
      <c r="O16">
        <v>19.3474</v>
      </c>
      <c r="P16">
        <v>17.329999999999998</v>
      </c>
      <c r="Q16">
        <v>16.342189999999999</v>
      </c>
      <c r="R16" s="2">
        <f t="shared" si="2"/>
        <v>17.673196666666666</v>
      </c>
      <c r="S16">
        <v>2.086551321367391</v>
      </c>
      <c r="U16">
        <v>15.541473999999999</v>
      </c>
      <c r="V16">
        <v>15.33</v>
      </c>
      <c r="W16">
        <v>16.342189999999999</v>
      </c>
      <c r="X16" s="3">
        <v>14.726000000000001</v>
      </c>
      <c r="Y16">
        <v>1.52957751446121</v>
      </c>
    </row>
    <row r="17" spans="1:25" x14ac:dyDescent="0.3">
      <c r="A17" s="2"/>
      <c r="B17" s="2">
        <v>60</v>
      </c>
      <c r="C17">
        <v>34.76</v>
      </c>
      <c r="D17">
        <v>38.9283</v>
      </c>
      <c r="E17">
        <v>42.76</v>
      </c>
      <c r="F17" s="2">
        <f t="shared" si="0"/>
        <v>38.816099999999999</v>
      </c>
      <c r="G17">
        <f t="shared" si="1"/>
        <v>4.0011800296912412</v>
      </c>
      <c r="I17">
        <v>17.580100000000002</v>
      </c>
      <c r="J17">
        <v>16.43</v>
      </c>
      <c r="K17">
        <v>15.279900000000001</v>
      </c>
      <c r="L17" s="2">
        <v>16.43</v>
      </c>
      <c r="M17">
        <v>1.4251937534674941</v>
      </c>
      <c r="O17">
        <v>14.18702</v>
      </c>
      <c r="P17">
        <v>14.59</v>
      </c>
      <c r="Q17">
        <v>15.533785999999999</v>
      </c>
      <c r="R17" s="2">
        <f t="shared" si="2"/>
        <v>14.770268666666666</v>
      </c>
      <c r="S17">
        <v>1.3508967116297235</v>
      </c>
      <c r="U17" t="s">
        <v>5</v>
      </c>
      <c r="V17">
        <v>12.73</v>
      </c>
      <c r="W17">
        <v>14.533785999999999</v>
      </c>
      <c r="X17" s="2">
        <v>13.37</v>
      </c>
      <c r="Y17">
        <v>1.52957751446121</v>
      </c>
    </row>
    <row r="18" spans="1:25" x14ac:dyDescent="0.3">
      <c r="A18" s="2"/>
      <c r="B18" s="2">
        <v>72</v>
      </c>
      <c r="C18">
        <v>38.83</v>
      </c>
      <c r="D18">
        <v>45.938000000000002</v>
      </c>
      <c r="E18">
        <v>51.725999999999999</v>
      </c>
      <c r="F18" s="2">
        <f t="shared" si="0"/>
        <v>45.497999999999998</v>
      </c>
      <c r="G18">
        <f t="shared" si="1"/>
        <v>6.4592494920076007</v>
      </c>
      <c r="I18">
        <v>18.698250000000002</v>
      </c>
      <c r="J18" s="1">
        <v>17.475000000000001</v>
      </c>
      <c r="K18">
        <v>16.251750000000001</v>
      </c>
      <c r="L18" s="3">
        <v>17.475000000000001</v>
      </c>
      <c r="M18">
        <v>2.2921188242283415</v>
      </c>
      <c r="O18">
        <v>17.503779999999999</v>
      </c>
      <c r="P18">
        <v>15.01</v>
      </c>
      <c r="Q18">
        <v>16.253399999999999</v>
      </c>
      <c r="R18" s="2">
        <f t="shared" si="2"/>
        <v>16.255726666666664</v>
      </c>
      <c r="S18">
        <v>2.1358180475249591</v>
      </c>
      <c r="U18">
        <v>19.503779999999999</v>
      </c>
      <c r="V18">
        <v>18.64</v>
      </c>
      <c r="W18">
        <v>16.311430000000001</v>
      </c>
      <c r="X18" s="2">
        <f>AVERAGE(U18:W18)</f>
        <v>18.151736666666668</v>
      </c>
      <c r="Y18">
        <v>1.52957751446121</v>
      </c>
    </row>
    <row r="19" spans="1:25" x14ac:dyDescent="0.3">
      <c r="A19" s="2"/>
      <c r="B19" s="2"/>
      <c r="R19" s="2"/>
      <c r="T19" s="2"/>
    </row>
    <row r="20" spans="1:25" x14ac:dyDescent="0.3">
      <c r="A20" s="2"/>
    </row>
    <row r="21" spans="1:25" x14ac:dyDescent="0.3">
      <c r="A21" s="2"/>
    </row>
    <row r="22" spans="1:25" x14ac:dyDescent="0.3">
      <c r="A22" s="2"/>
      <c r="B22" s="2"/>
      <c r="F22" s="2" t="s">
        <v>6</v>
      </c>
      <c r="L22" s="2" t="s">
        <v>6</v>
      </c>
      <c r="R22" s="2" t="s">
        <v>6</v>
      </c>
      <c r="X22" s="2" t="s">
        <v>6</v>
      </c>
    </row>
    <row r="23" spans="1:25" x14ac:dyDescent="0.3">
      <c r="A23" s="2"/>
      <c r="B23" s="2"/>
      <c r="D23" t="s">
        <v>9</v>
      </c>
      <c r="P23" t="s">
        <v>10</v>
      </c>
      <c r="R23" s="2"/>
    </row>
    <row r="24" spans="1:25" x14ac:dyDescent="0.3">
      <c r="A24" s="2"/>
      <c r="B24" s="2"/>
      <c r="C24" s="2" t="s">
        <v>2</v>
      </c>
      <c r="F24" s="2" t="s">
        <v>3</v>
      </c>
      <c r="G24" t="s">
        <v>8</v>
      </c>
      <c r="I24" s="2" t="s">
        <v>11</v>
      </c>
      <c r="L24" s="2" t="s">
        <v>3</v>
      </c>
      <c r="M24" t="s">
        <v>7</v>
      </c>
      <c r="O24" s="2" t="s">
        <v>1</v>
      </c>
      <c r="R24" s="2" t="s">
        <v>4</v>
      </c>
      <c r="S24" t="s">
        <v>7</v>
      </c>
      <c r="U24" s="2" t="s">
        <v>0</v>
      </c>
      <c r="X24" s="2" t="s">
        <v>4</v>
      </c>
      <c r="Y24" t="s">
        <v>7</v>
      </c>
    </row>
    <row r="25" spans="1:25" x14ac:dyDescent="0.3">
      <c r="A25" s="9" t="s">
        <v>14</v>
      </c>
      <c r="B25" s="2">
        <v>12</v>
      </c>
      <c r="C25">
        <v>12.290184</v>
      </c>
      <c r="D25">
        <v>11.379799999999999</v>
      </c>
      <c r="E25">
        <v>10.469416000000001</v>
      </c>
      <c r="F25" s="2">
        <f t="shared" ref="F25:F30" si="3">AVERAGE(C25:E25)</f>
        <v>11.379800000000001</v>
      </c>
      <c r="G25">
        <f t="shared" ref="G25:G30" si="4">STDEV(C25:E25)</f>
        <v>0.91038399999999964</v>
      </c>
      <c r="I25">
        <f t="shared" ref="I25:I30" si="5">J25*1.05</f>
        <v>13.846350000000001</v>
      </c>
      <c r="J25">
        <v>13.187000000000001</v>
      </c>
      <c r="K25">
        <f t="shared" ref="K25:K30" si="6">J25*0.95</f>
        <v>12.527650000000001</v>
      </c>
      <c r="L25" s="2">
        <f t="shared" ref="L25:L30" si="7">AVERAGE(I25:K25)</f>
        <v>13.187000000000003</v>
      </c>
      <c r="M25">
        <v>2.6720000000000002</v>
      </c>
      <c r="O25">
        <f t="shared" ref="O25:O30" si="8">R25*1.01</f>
        <v>11.592780000000001</v>
      </c>
      <c r="P25">
        <f t="shared" ref="P25:P30" ca="1" si="9">AVERAGE(O25:Q25)</f>
        <v>11.018880000000001</v>
      </c>
      <c r="Q25">
        <f t="shared" ref="Q25:Q30" si="10">R25*0.91</f>
        <v>10.444980000000001</v>
      </c>
      <c r="R25" s="2">
        <v>11.478000000000002</v>
      </c>
      <c r="S25">
        <v>1.29</v>
      </c>
      <c r="U25">
        <f t="shared" ref="U25:U30" si="11">V25*1.03</f>
        <v>13.050100000000002</v>
      </c>
      <c r="V25">
        <v>12.670000000000002</v>
      </c>
      <c r="W25">
        <f t="shared" ref="W25:W30" si="12">X25*0.97</f>
        <v>12.289900000000001</v>
      </c>
      <c r="X25" s="2">
        <v>12.670000000000002</v>
      </c>
      <c r="Y25">
        <f>STDEV(U25:W25)</f>
        <v>0.38010000000000055</v>
      </c>
    </row>
    <row r="26" spans="1:25" x14ac:dyDescent="0.3">
      <c r="A26" s="2"/>
      <c r="B26" s="2">
        <v>24</v>
      </c>
      <c r="C26">
        <v>20.33146</v>
      </c>
      <c r="D26">
        <v>17.8995</v>
      </c>
      <c r="E26">
        <v>14.46754</v>
      </c>
      <c r="F26" s="2">
        <f t="shared" si="3"/>
        <v>17.566166666666664</v>
      </c>
      <c r="G26">
        <f t="shared" si="4"/>
        <v>2.9461369239961233</v>
      </c>
      <c r="I26">
        <f t="shared" si="5"/>
        <v>12.983249999999998</v>
      </c>
      <c r="J26">
        <v>12.364999999999998</v>
      </c>
      <c r="K26">
        <f t="shared" si="6"/>
        <v>11.746749999999999</v>
      </c>
      <c r="L26" s="2">
        <f t="shared" si="7"/>
        <v>12.365</v>
      </c>
      <c r="M26">
        <v>2.8490000000000002</v>
      </c>
      <c r="O26">
        <f t="shared" si="8"/>
        <v>15.018700000000001</v>
      </c>
      <c r="P26">
        <f t="shared" ca="1" si="9"/>
        <v>14.275200000000002</v>
      </c>
      <c r="Q26">
        <f t="shared" si="10"/>
        <v>13.531700000000001</v>
      </c>
      <c r="R26" s="2">
        <v>14.870000000000001</v>
      </c>
      <c r="S26">
        <v>2.016</v>
      </c>
      <c r="U26">
        <f t="shared" si="11"/>
        <v>13.39</v>
      </c>
      <c r="V26">
        <v>13</v>
      </c>
      <c r="W26">
        <f t="shared" si="12"/>
        <v>12.61</v>
      </c>
      <c r="X26" s="2">
        <v>13</v>
      </c>
      <c r="Y26">
        <v>2.3980000000000001</v>
      </c>
    </row>
    <row r="27" spans="1:25" x14ac:dyDescent="0.3">
      <c r="A27" s="2"/>
      <c r="B27" s="2">
        <v>36</v>
      </c>
      <c r="C27">
        <v>31.581199999999999</v>
      </c>
      <c r="D27">
        <v>24.39</v>
      </c>
      <c r="E27">
        <v>25.198800000000002</v>
      </c>
      <c r="F27" s="2">
        <f t="shared" si="3"/>
        <v>27.056666666666668</v>
      </c>
      <c r="G27">
        <f t="shared" si="4"/>
        <v>3.9391738693961447</v>
      </c>
      <c r="I27">
        <f t="shared" si="5"/>
        <v>15.088500000000002</v>
      </c>
      <c r="J27">
        <v>14.370000000000001</v>
      </c>
      <c r="K27">
        <f t="shared" si="6"/>
        <v>13.6515</v>
      </c>
      <c r="L27" s="2">
        <f t="shared" si="7"/>
        <v>14.37</v>
      </c>
      <c r="M27">
        <v>2.56</v>
      </c>
      <c r="O27">
        <f t="shared" si="8"/>
        <v>13.623890000000001</v>
      </c>
      <c r="P27">
        <f t="shared" ca="1" si="9"/>
        <v>12.949440000000001</v>
      </c>
      <c r="Q27">
        <f t="shared" si="10"/>
        <v>12.274990000000001</v>
      </c>
      <c r="R27" s="2">
        <v>13.489000000000001</v>
      </c>
      <c r="S27">
        <v>1.8203</v>
      </c>
      <c r="U27">
        <f t="shared" si="11"/>
        <v>11.627670000000002</v>
      </c>
      <c r="V27">
        <v>11.289000000000001</v>
      </c>
      <c r="W27">
        <f t="shared" si="12"/>
        <v>10.950330000000001</v>
      </c>
      <c r="X27" s="2">
        <v>11.289000000000001</v>
      </c>
      <c r="Y27">
        <v>3.21</v>
      </c>
    </row>
    <row r="28" spans="1:25" x14ac:dyDescent="0.3">
      <c r="A28" s="2"/>
      <c r="B28" s="2">
        <v>48</v>
      </c>
      <c r="C28">
        <v>34.278120000000001</v>
      </c>
      <c r="D28">
        <v>31.738999999999997</v>
      </c>
      <c r="E28">
        <v>29.19988</v>
      </c>
      <c r="F28" s="2">
        <f t="shared" si="3"/>
        <v>31.739000000000004</v>
      </c>
      <c r="G28">
        <f t="shared" si="4"/>
        <v>2.5391200000000005</v>
      </c>
      <c r="I28">
        <f t="shared" si="5"/>
        <v>16.012499999999999</v>
      </c>
      <c r="J28">
        <v>15.25</v>
      </c>
      <c r="K28">
        <f t="shared" si="6"/>
        <v>14.487499999999999</v>
      </c>
      <c r="L28" s="2">
        <f t="shared" si="7"/>
        <v>15.25</v>
      </c>
      <c r="M28">
        <v>4.08</v>
      </c>
      <c r="O28">
        <f t="shared" si="8"/>
        <v>15.1096</v>
      </c>
      <c r="P28">
        <f t="shared" ca="1" si="9"/>
        <v>14.361600000000001</v>
      </c>
      <c r="Q28">
        <f t="shared" si="10"/>
        <v>13.613600000000002</v>
      </c>
      <c r="R28" s="2">
        <v>14.96</v>
      </c>
      <c r="S28">
        <v>2.3740000000000001</v>
      </c>
      <c r="U28">
        <f t="shared" si="11"/>
        <v>11.288800000000002</v>
      </c>
      <c r="V28">
        <v>10.96</v>
      </c>
      <c r="W28">
        <f t="shared" si="12"/>
        <v>10.6312</v>
      </c>
      <c r="X28" s="2">
        <v>10.96</v>
      </c>
      <c r="Y28">
        <v>4.843</v>
      </c>
    </row>
    <row r="29" spans="1:25" x14ac:dyDescent="0.3">
      <c r="A29" s="2"/>
      <c r="B29" s="2">
        <v>60</v>
      </c>
      <c r="C29">
        <v>42.325040000000001</v>
      </c>
      <c r="D29">
        <v>37.338000000000001</v>
      </c>
      <c r="E29">
        <v>33.050960000000003</v>
      </c>
      <c r="F29" s="2">
        <f t="shared" si="3"/>
        <v>37.571333333333335</v>
      </c>
      <c r="G29">
        <f t="shared" si="4"/>
        <v>4.6414408640996108</v>
      </c>
      <c r="I29">
        <f t="shared" si="5"/>
        <v>17.585400000000003</v>
      </c>
      <c r="J29">
        <v>16.748000000000001</v>
      </c>
      <c r="K29">
        <f t="shared" si="6"/>
        <v>15.910600000000001</v>
      </c>
      <c r="L29" s="2">
        <f t="shared" si="7"/>
        <v>16.748000000000001</v>
      </c>
      <c r="M29">
        <v>3.7839999999999998</v>
      </c>
      <c r="O29">
        <f t="shared" si="8"/>
        <v>13.86932</v>
      </c>
      <c r="P29">
        <f t="shared" ca="1" si="9"/>
        <v>13.18272</v>
      </c>
      <c r="Q29">
        <f t="shared" si="10"/>
        <v>12.496119999999999</v>
      </c>
      <c r="R29" s="2">
        <v>13.731999999999999</v>
      </c>
      <c r="S29">
        <v>1.4890000000000001</v>
      </c>
      <c r="U29">
        <f t="shared" si="11"/>
        <v>11.6081</v>
      </c>
      <c r="V29">
        <v>11.27</v>
      </c>
      <c r="W29">
        <f t="shared" si="12"/>
        <v>10.931899999999999</v>
      </c>
      <c r="X29" s="2">
        <v>11.27</v>
      </c>
      <c r="Y29">
        <v>2.38</v>
      </c>
    </row>
    <row r="30" spans="1:25" x14ac:dyDescent="0.3">
      <c r="A30" s="2"/>
      <c r="B30" s="2">
        <v>72</v>
      </c>
      <c r="C30">
        <v>48.466079999999998</v>
      </c>
      <c r="D30">
        <v>44.875999999999998</v>
      </c>
      <c r="E30">
        <v>41.285919999999997</v>
      </c>
      <c r="F30" s="2">
        <f t="shared" si="3"/>
        <v>44.875999999999998</v>
      </c>
      <c r="G30">
        <f t="shared" si="4"/>
        <v>3.5900800000000004</v>
      </c>
      <c r="I30">
        <f t="shared" si="5"/>
        <v>16.117500000000003</v>
      </c>
      <c r="J30">
        <v>15.350000000000001</v>
      </c>
      <c r="K30">
        <f t="shared" si="6"/>
        <v>14.582500000000001</v>
      </c>
      <c r="L30" s="2">
        <f t="shared" si="7"/>
        <v>15.350000000000001</v>
      </c>
      <c r="M30">
        <v>4.38</v>
      </c>
      <c r="O30">
        <f t="shared" si="8"/>
        <v>12.958299999999998</v>
      </c>
      <c r="P30">
        <f t="shared" ca="1" si="9"/>
        <v>12.316799999999997</v>
      </c>
      <c r="Q30">
        <f t="shared" si="10"/>
        <v>11.675299999999998</v>
      </c>
      <c r="R30" s="2">
        <v>12.829999999999998</v>
      </c>
      <c r="S30">
        <v>2.67</v>
      </c>
      <c r="U30">
        <f t="shared" si="11"/>
        <v>11.659600000000001</v>
      </c>
      <c r="V30">
        <v>11.32</v>
      </c>
      <c r="W30">
        <f t="shared" si="12"/>
        <v>10.980399999999999</v>
      </c>
      <c r="X30" s="2">
        <v>11.32</v>
      </c>
      <c r="Y30">
        <v>3.8763000000000001</v>
      </c>
    </row>
    <row r="31" spans="1:25" x14ac:dyDescent="0.3">
      <c r="R31" s="2"/>
      <c r="X31" s="2"/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9EE96-01C2-4D9A-9908-E1F1FABC2A6A}">
  <dimension ref="A3:AB30"/>
  <sheetViews>
    <sheetView zoomScale="66" workbookViewId="0">
      <selection activeCell="F4" sqref="F4"/>
    </sheetView>
  </sheetViews>
  <sheetFormatPr defaultRowHeight="14.4" x14ac:dyDescent="0.3"/>
  <sheetData>
    <row r="3" spans="1:28" x14ac:dyDescent="0.3">
      <c r="F3" s="2"/>
    </row>
    <row r="4" spans="1:28" ht="18" x14ac:dyDescent="0.35">
      <c r="F4" s="22" t="s">
        <v>36</v>
      </c>
      <c r="J4" s="4" t="s">
        <v>12</v>
      </c>
      <c r="K4" s="4"/>
      <c r="L4" s="4"/>
      <c r="M4" s="4"/>
      <c r="N4" s="4"/>
      <c r="O4" s="4"/>
      <c r="P4" s="5"/>
    </row>
    <row r="5" spans="1:28" ht="18" x14ac:dyDescent="0.35">
      <c r="C5" s="2"/>
      <c r="K5" s="6" t="s">
        <v>34</v>
      </c>
      <c r="L5" s="6"/>
      <c r="M5" s="6"/>
      <c r="N5" s="6"/>
      <c r="O5" s="6"/>
      <c r="P5" s="10"/>
    </row>
    <row r="6" spans="1:28" ht="18" x14ac:dyDescent="0.35">
      <c r="C6" s="2"/>
      <c r="F6" s="2"/>
      <c r="J6" s="6"/>
      <c r="K6" s="6"/>
      <c r="L6" s="6"/>
      <c r="M6" s="6"/>
      <c r="N6" s="6"/>
      <c r="O6" s="6"/>
    </row>
    <row r="7" spans="1:28" ht="18" x14ac:dyDescent="0.35">
      <c r="B7" s="2"/>
      <c r="D7" s="1"/>
      <c r="F7" s="2"/>
      <c r="L7" s="4" t="s">
        <v>16</v>
      </c>
    </row>
    <row r="8" spans="1:28" x14ac:dyDescent="0.3">
      <c r="B8" s="2"/>
      <c r="F8" s="2"/>
    </row>
    <row r="9" spans="1:28" x14ac:dyDescent="0.3">
      <c r="B9" s="2"/>
      <c r="E9" s="2"/>
      <c r="F9" s="2"/>
    </row>
    <row r="10" spans="1:28" x14ac:dyDescent="0.3">
      <c r="F10" s="2" t="s">
        <v>6</v>
      </c>
      <c r="M10" s="2" t="s">
        <v>6</v>
      </c>
      <c r="T10" s="2" t="s">
        <v>6</v>
      </c>
      <c r="AA10" s="2" t="s">
        <v>6</v>
      </c>
    </row>
    <row r="11" spans="1:28" x14ac:dyDescent="0.3">
      <c r="D11" s="2" t="s">
        <v>17</v>
      </c>
      <c r="K11" s="2" t="s">
        <v>17</v>
      </c>
      <c r="R11" s="2" t="s">
        <v>17</v>
      </c>
      <c r="Y11" s="2" t="s">
        <v>17</v>
      </c>
    </row>
    <row r="12" spans="1:28" x14ac:dyDescent="0.3">
      <c r="C12" s="2" t="s">
        <v>2</v>
      </c>
      <c r="F12" s="2" t="s">
        <v>3</v>
      </c>
      <c r="G12" t="s">
        <v>18</v>
      </c>
      <c r="J12" s="11" t="s">
        <v>19</v>
      </c>
      <c r="M12" s="2" t="s">
        <v>3</v>
      </c>
      <c r="N12" t="s">
        <v>20</v>
      </c>
      <c r="Q12" s="11" t="s">
        <v>21</v>
      </c>
      <c r="T12" s="2" t="s">
        <v>3</v>
      </c>
      <c r="U12" t="s">
        <v>18</v>
      </c>
      <c r="X12" s="12" t="s">
        <v>0</v>
      </c>
      <c r="AA12" s="2" t="s">
        <v>3</v>
      </c>
      <c r="AB12" t="s">
        <v>18</v>
      </c>
    </row>
    <row r="13" spans="1:28" x14ac:dyDescent="0.3">
      <c r="A13" s="2" t="s">
        <v>14</v>
      </c>
      <c r="B13" s="11">
        <v>12</v>
      </c>
      <c r="C13">
        <f>D13*1.113</f>
        <v>7.6627002881844355</v>
      </c>
      <c r="D13">
        <v>6.8847262247838596</v>
      </c>
      <c r="E13">
        <f>D13*0.9</f>
        <v>6.1962536023054735</v>
      </c>
      <c r="F13" s="2">
        <v>6.8847262247838596</v>
      </c>
      <c r="G13">
        <v>0.32604347259322147</v>
      </c>
      <c r="I13" s="11">
        <v>12</v>
      </c>
      <c r="J13">
        <v>6.6887608069164299</v>
      </c>
      <c r="K13">
        <v>6.1700288184438001</v>
      </c>
      <c r="L13">
        <v>6.4293948126801155</v>
      </c>
      <c r="M13" s="2">
        <f t="shared" ref="M13:M18" si="0">AVERAGE(J13:L13)</f>
        <v>6.4293948126801155</v>
      </c>
      <c r="N13">
        <f t="shared" ref="N13:N18" si="1">STDEV(J13:L13)</f>
        <v>0.2593659942363149</v>
      </c>
      <c r="P13" s="11">
        <v>12</v>
      </c>
      <c r="Q13">
        <v>5.0057636887608101</v>
      </c>
      <c r="R13">
        <v>6.5158501440922203</v>
      </c>
      <c r="S13">
        <v>5.7608069164265157</v>
      </c>
      <c r="T13" s="2">
        <f t="shared" ref="T13:T18" si="2">AVERAGE(Q13:S13)</f>
        <v>5.7608069164265148</v>
      </c>
      <c r="U13">
        <f t="shared" ref="U13:U18" si="3">STDEV(Q13:S13)</f>
        <v>0.7550432276657123</v>
      </c>
      <c r="W13" s="11">
        <v>12</v>
      </c>
      <c r="X13">
        <v>5.0432276657060511</v>
      </c>
      <c r="Y13">
        <v>6.3112391930835727</v>
      </c>
      <c r="Z13">
        <v>5.6772334293948123</v>
      </c>
      <c r="AA13" s="2">
        <f t="shared" ref="AA13:AA18" si="4">AVERAGE(X13:Z13)</f>
        <v>5.6772334293948132</v>
      </c>
      <c r="AB13">
        <f t="shared" ref="AB13:AB18" si="5">STDEV(X13:Z13)</f>
        <v>0.63400576368876083</v>
      </c>
    </row>
    <row r="14" spans="1:28" x14ac:dyDescent="0.3">
      <c r="B14" s="11">
        <v>24</v>
      </c>
      <c r="C14">
        <f t="shared" ref="C14:C17" si="6">D14*1.113</f>
        <v>11.81319596541787</v>
      </c>
      <c r="D14">
        <v>10.61383285302594</v>
      </c>
      <c r="E14">
        <f t="shared" ref="E14:E17" si="7">D14*0.9</f>
        <v>9.5524495677233467</v>
      </c>
      <c r="F14" s="2">
        <v>10.61383285302594</v>
      </c>
      <c r="G14">
        <v>1.6995016008921455</v>
      </c>
      <c r="I14" s="11">
        <v>24</v>
      </c>
      <c r="J14">
        <v>7.0345821325648403</v>
      </c>
      <c r="K14">
        <v>5.1296829971181603</v>
      </c>
      <c r="L14">
        <v>6.0821325648414977</v>
      </c>
      <c r="M14" s="2">
        <f t="shared" si="0"/>
        <v>6.0821325648414986</v>
      </c>
      <c r="N14">
        <f t="shared" si="1"/>
        <v>0.95244956772334688</v>
      </c>
      <c r="P14" s="11">
        <v>24</v>
      </c>
      <c r="Q14">
        <v>6.8789625360230504</v>
      </c>
      <c r="R14">
        <v>6.1248763999999998</v>
      </c>
      <c r="S14">
        <v>6.7103746397694497</v>
      </c>
      <c r="T14" s="2">
        <f t="shared" si="2"/>
        <v>6.5714045252641666</v>
      </c>
      <c r="U14">
        <f t="shared" si="3"/>
        <v>0.39578528860955953</v>
      </c>
      <c r="W14" s="11">
        <v>24</v>
      </c>
      <c r="X14">
        <v>5.9279538904899098</v>
      </c>
      <c r="Y14">
        <v>6.0518731988472609</v>
      </c>
      <c r="Z14">
        <v>5.9899135446685854</v>
      </c>
      <c r="AA14" s="2">
        <f t="shared" si="4"/>
        <v>5.9899135446685854</v>
      </c>
      <c r="AB14">
        <f t="shared" si="5"/>
        <v>6.1959654178675549E-2</v>
      </c>
    </row>
    <row r="15" spans="1:28" x14ac:dyDescent="0.3">
      <c r="B15" s="11">
        <v>36</v>
      </c>
      <c r="C15">
        <f t="shared" si="6"/>
        <v>17.137634005763704</v>
      </c>
      <c r="D15">
        <v>15.397694524495691</v>
      </c>
      <c r="E15">
        <f t="shared" si="7"/>
        <v>13.857925072046122</v>
      </c>
      <c r="F15" s="2">
        <v>15.397694524495691</v>
      </c>
      <c r="G15">
        <v>2.9599363268243599</v>
      </c>
      <c r="I15" s="11">
        <v>36</v>
      </c>
      <c r="J15">
        <v>7.29862536023054</v>
      </c>
      <c r="K15">
        <v>5.3890489913544704</v>
      </c>
      <c r="L15">
        <v>6.3876512968299739</v>
      </c>
      <c r="M15" s="2">
        <f t="shared" si="0"/>
        <v>6.3584418828049936</v>
      </c>
      <c r="N15">
        <f t="shared" si="1"/>
        <v>0.95512322217778201</v>
      </c>
      <c r="P15" s="11">
        <v>36</v>
      </c>
      <c r="Q15">
        <v>7.2507204610951002</v>
      </c>
      <c r="R15">
        <v>6.7233429394812703</v>
      </c>
      <c r="S15">
        <v>6.9870317002881848</v>
      </c>
      <c r="T15" s="2">
        <f t="shared" si="2"/>
        <v>6.9870317002881848</v>
      </c>
      <c r="U15">
        <f t="shared" si="3"/>
        <v>0.26368876080691495</v>
      </c>
      <c r="W15" s="11">
        <v>36</v>
      </c>
      <c r="X15">
        <v>6.7319884726224801</v>
      </c>
      <c r="Y15">
        <v>8.93371757925072</v>
      </c>
      <c r="Z15">
        <v>7.8328530259366005</v>
      </c>
      <c r="AA15" s="2">
        <f t="shared" si="4"/>
        <v>7.8328530259366005</v>
      </c>
      <c r="AB15">
        <f t="shared" si="5"/>
        <v>1.100864553314121</v>
      </c>
    </row>
    <row r="16" spans="1:28" x14ac:dyDescent="0.3">
      <c r="B16" s="11">
        <v>48</v>
      </c>
      <c r="C16">
        <f t="shared" si="6"/>
        <v>23.571864495900002</v>
      </c>
      <c r="D16">
        <v>21.178674300000001</v>
      </c>
      <c r="E16">
        <f t="shared" si="7"/>
        <v>19.06080687</v>
      </c>
      <c r="F16" s="2">
        <v>21.178674300000001</v>
      </c>
      <c r="G16">
        <v>3.4871732915642202</v>
      </c>
      <c r="I16" s="11">
        <v>48</v>
      </c>
      <c r="J16">
        <v>8.5994236311239192</v>
      </c>
      <c r="K16">
        <v>7.7608069164265103</v>
      </c>
      <c r="L16">
        <v>8.2701152737752093</v>
      </c>
      <c r="M16" s="2">
        <f t="shared" si="0"/>
        <v>8.2101152737752141</v>
      </c>
      <c r="N16">
        <f t="shared" si="1"/>
        <v>0.42251567845757926</v>
      </c>
      <c r="P16" s="11">
        <v>48</v>
      </c>
      <c r="Q16">
        <v>6.7608069164265103</v>
      </c>
      <c r="R16">
        <v>7.0367002881844396</v>
      </c>
      <c r="S16">
        <v>6.8962536023054746</v>
      </c>
      <c r="T16" s="2">
        <f t="shared" si="2"/>
        <v>6.8979202689721406</v>
      </c>
      <c r="U16">
        <f t="shared" si="3"/>
        <v>0.13795423689877406</v>
      </c>
      <c r="W16" s="11">
        <v>48</v>
      </c>
      <c r="X16">
        <v>6.1383285302593649</v>
      </c>
      <c r="Y16">
        <v>8.789625360230545</v>
      </c>
      <c r="Z16">
        <v>7.4639769452449549</v>
      </c>
      <c r="AA16" s="2">
        <f t="shared" si="4"/>
        <v>7.4639769452449549</v>
      </c>
      <c r="AB16">
        <f t="shared" si="5"/>
        <v>1.325648414985592</v>
      </c>
    </row>
    <row r="17" spans="1:28" x14ac:dyDescent="0.3">
      <c r="B17" s="11">
        <v>60</v>
      </c>
      <c r="C17">
        <f t="shared" si="6"/>
        <v>29.255541786743503</v>
      </c>
      <c r="D17">
        <v>26.285302593659932</v>
      </c>
      <c r="E17">
        <f t="shared" si="7"/>
        <v>23.65677233429394</v>
      </c>
      <c r="F17" s="2">
        <v>26.285302593659932</v>
      </c>
      <c r="G17">
        <v>2.4494015878565571</v>
      </c>
      <c r="I17" s="11">
        <v>60</v>
      </c>
      <c r="J17">
        <v>8.6657060518731992</v>
      </c>
      <c r="K17">
        <v>8.2548011527377501</v>
      </c>
      <c r="L17">
        <v>8.4602536023054746</v>
      </c>
      <c r="M17" s="2">
        <f t="shared" si="0"/>
        <v>8.4602536023054746</v>
      </c>
      <c r="N17">
        <f t="shared" si="1"/>
        <v>0.20545244956772457</v>
      </c>
      <c r="P17" s="11">
        <v>60</v>
      </c>
      <c r="Q17">
        <v>7.8457060518731998</v>
      </c>
      <c r="R17">
        <v>7.7521613832853031</v>
      </c>
      <c r="S17">
        <v>7.7089337175792512</v>
      </c>
      <c r="T17" s="2">
        <f t="shared" si="2"/>
        <v>7.7689337175792517</v>
      </c>
      <c r="U17">
        <f t="shared" si="3"/>
        <v>6.9911739037910328E-2</v>
      </c>
      <c r="W17" s="11">
        <v>60</v>
      </c>
      <c r="X17">
        <v>6.1469740634005801</v>
      </c>
      <c r="Y17">
        <v>8.5590778097982678</v>
      </c>
      <c r="Z17">
        <v>7.3530259365994244</v>
      </c>
      <c r="AA17" s="2">
        <f t="shared" si="4"/>
        <v>7.3530259365994253</v>
      </c>
      <c r="AB17">
        <f t="shared" si="5"/>
        <v>1.2060518731988359</v>
      </c>
    </row>
    <row r="18" spans="1:28" x14ac:dyDescent="0.3">
      <c r="B18" s="11">
        <v>72</v>
      </c>
      <c r="C18">
        <v>27.55</v>
      </c>
      <c r="D18">
        <v>32.630000000000003</v>
      </c>
      <c r="E18">
        <v>27.93</v>
      </c>
      <c r="F18" s="2">
        <v>29.610951008645532</v>
      </c>
      <c r="G18">
        <v>2.930315709931592</v>
      </c>
      <c r="I18" s="11">
        <v>72</v>
      </c>
      <c r="J18">
        <v>9.3953199999999999</v>
      </c>
      <c r="K18">
        <v>8.5936599423631002</v>
      </c>
      <c r="L18">
        <v>8.6594899711815501</v>
      </c>
      <c r="M18" s="2">
        <f t="shared" si="0"/>
        <v>8.8828233045148846</v>
      </c>
      <c r="N18">
        <f t="shared" si="1"/>
        <v>0.44505398024951159</v>
      </c>
      <c r="P18" s="11">
        <v>72</v>
      </c>
      <c r="Q18">
        <v>6.4870317002881999</v>
      </c>
      <c r="R18">
        <v>5.1498559077810002</v>
      </c>
      <c r="S18">
        <v>5.8184438040346</v>
      </c>
      <c r="T18" s="2">
        <f t="shared" si="2"/>
        <v>5.8184438040346</v>
      </c>
      <c r="U18">
        <f t="shared" si="3"/>
        <v>0.66858789625359982</v>
      </c>
      <c r="W18" s="11">
        <v>72</v>
      </c>
      <c r="X18">
        <v>6.3083573487031703</v>
      </c>
      <c r="Y18">
        <v>7.6916426512968004</v>
      </c>
      <c r="Z18">
        <v>6.3756000000000004</v>
      </c>
      <c r="AA18" s="2">
        <f t="shared" si="4"/>
        <v>6.7918666666666567</v>
      </c>
      <c r="AB18">
        <f t="shared" si="5"/>
        <v>0.77995385147213336</v>
      </c>
    </row>
    <row r="22" spans="1:28" x14ac:dyDescent="0.3">
      <c r="B22" s="11"/>
      <c r="F22" s="2" t="s">
        <v>6</v>
      </c>
      <c r="I22" s="2"/>
      <c r="M22" s="2" t="s">
        <v>6</v>
      </c>
      <c r="P22" s="2"/>
      <c r="T22" s="2" t="s">
        <v>6</v>
      </c>
      <c r="W22" s="2"/>
      <c r="AA22" s="2" t="s">
        <v>6</v>
      </c>
    </row>
    <row r="23" spans="1:28" x14ac:dyDescent="0.3">
      <c r="B23" s="2"/>
      <c r="D23" s="2" t="s">
        <v>22</v>
      </c>
      <c r="I23" s="2"/>
      <c r="K23" s="2" t="s">
        <v>22</v>
      </c>
      <c r="P23" s="2"/>
      <c r="R23" s="2" t="s">
        <v>22</v>
      </c>
      <c r="W23" s="2"/>
      <c r="Y23" s="2" t="s">
        <v>22</v>
      </c>
    </row>
    <row r="24" spans="1:28" x14ac:dyDescent="0.3">
      <c r="A24" s="2"/>
      <c r="B24" s="2"/>
      <c r="C24" s="2" t="s">
        <v>2</v>
      </c>
      <c r="F24" s="2" t="s">
        <v>3</v>
      </c>
      <c r="G24" t="s">
        <v>18</v>
      </c>
      <c r="I24" s="2"/>
      <c r="J24" s="11" t="s">
        <v>19</v>
      </c>
      <c r="M24" s="12" t="s">
        <v>3</v>
      </c>
      <c r="N24" t="s">
        <v>20</v>
      </c>
      <c r="P24" s="2"/>
      <c r="Q24" s="11" t="s">
        <v>21</v>
      </c>
      <c r="S24">
        <v>15</v>
      </c>
      <c r="T24" s="12" t="s">
        <v>3</v>
      </c>
      <c r="U24" t="s">
        <v>20</v>
      </c>
      <c r="W24" s="2"/>
      <c r="X24" s="12" t="s">
        <v>0</v>
      </c>
      <c r="AA24" s="12" t="s">
        <v>3</v>
      </c>
      <c r="AB24" t="s">
        <v>20</v>
      </c>
    </row>
    <row r="25" spans="1:28" x14ac:dyDescent="0.3">
      <c r="A25" s="2" t="s">
        <v>14</v>
      </c>
      <c r="B25" s="2">
        <v>12</v>
      </c>
      <c r="C25">
        <v>7.4355043227665689</v>
      </c>
      <c r="D25">
        <v>6.8847262247838596</v>
      </c>
      <c r="E25">
        <v>6.57837175792507</v>
      </c>
      <c r="F25" s="2">
        <f t="shared" ref="F25:F30" si="8">AVERAGE(C25:E25)</f>
        <v>6.9662007684918335</v>
      </c>
      <c r="G25">
        <v>0.32604347259322147</v>
      </c>
      <c r="I25" s="2">
        <v>12</v>
      </c>
      <c r="J25">
        <v>5.8213256484149003</v>
      </c>
      <c r="K25" s="13"/>
      <c r="L25">
        <v>5.7636887608068799</v>
      </c>
      <c r="M25" s="2">
        <f>AVERAGE(J25:K25)</f>
        <v>5.8213256484149003</v>
      </c>
      <c r="N25" t="e">
        <f>STDEV(J25:K25)</f>
        <v>#DIV/0!</v>
      </c>
      <c r="P25" s="2">
        <v>12</v>
      </c>
      <c r="Q25">
        <v>4.5841498559077802</v>
      </c>
      <c r="R25">
        <v>5.6419921916928377</v>
      </c>
      <c r="S25">
        <v>6.6253602305475496</v>
      </c>
      <c r="T25" s="2">
        <f>AVERAGE(Q25:S25)</f>
        <v>5.6171674260493889</v>
      </c>
      <c r="U25">
        <f>STDEV(Q25:S25)</f>
        <v>1.0208315973392457</v>
      </c>
      <c r="W25" s="2">
        <v>12</v>
      </c>
      <c r="X25">
        <v>6.4178674351584997</v>
      </c>
      <c r="Y25">
        <v>5.7599174726102929</v>
      </c>
      <c r="Z25">
        <v>5.0259365994236296</v>
      </c>
      <c r="AA25" s="2">
        <f>AVERAGE(X25:Z25)</f>
        <v>5.7345738357308074</v>
      </c>
      <c r="AB25">
        <f t="shared" ref="AB25:AB30" si="9">STDEV(X25:Z25)</f>
        <v>0.69631141582994527</v>
      </c>
    </row>
    <row r="26" spans="1:28" x14ac:dyDescent="0.3">
      <c r="B26" s="2">
        <v>24</v>
      </c>
      <c r="C26">
        <v>11.382939481268</v>
      </c>
      <c r="D26">
        <v>10.61383285302594</v>
      </c>
      <c r="E26">
        <v>9.3277953890489904</v>
      </c>
      <c r="F26" s="2">
        <f t="shared" si="8"/>
        <v>10.441522574447644</v>
      </c>
      <c r="G26">
        <v>1.6995016008921455</v>
      </c>
      <c r="I26" s="2">
        <v>24</v>
      </c>
      <c r="J26">
        <v>6.0976945244956804</v>
      </c>
      <c r="K26">
        <v>7.2740634005763702</v>
      </c>
      <c r="L26">
        <v>6.5858789625360199</v>
      </c>
      <c r="M26" s="2">
        <f t="shared" ref="M26:M30" si="10">AVERAGE(J26:K26)</f>
        <v>6.6858789625360249</v>
      </c>
      <c r="N26">
        <f t="shared" ref="N26:N30" si="11">STDEV(J26:K26)</f>
        <v>0.8318184094534532</v>
      </c>
      <c r="P26" s="2">
        <v>24</v>
      </c>
      <c r="Q26">
        <v>5.1985014409221897</v>
      </c>
      <c r="R26">
        <v>6.3732692078960298</v>
      </c>
      <c r="S26">
        <v>8.0403458213256478</v>
      </c>
      <c r="T26" s="2">
        <f t="shared" ref="T26:T30" si="12">AVERAGE(Q26:S26)</f>
        <v>6.5373721567146221</v>
      </c>
      <c r="U26">
        <f t="shared" ref="U26:U30" si="13">STDEV(Q26:S26)</f>
        <v>1.4280116259911508</v>
      </c>
      <c r="W26" s="2">
        <v>24</v>
      </c>
      <c r="X26">
        <v>7.953890489913543</v>
      </c>
      <c r="Y26">
        <v>8.1082696227377351</v>
      </c>
      <c r="Z26">
        <v>8.1556195965417864</v>
      </c>
      <c r="AA26" s="2">
        <f t="shared" ref="AA26:AA30" si="14">AVERAGE(X26:Z26)</f>
        <v>8.0725932363976884</v>
      </c>
      <c r="AB26">
        <f t="shared" si="9"/>
        <v>0.10549057551255712</v>
      </c>
    </row>
    <row r="27" spans="1:28" x14ac:dyDescent="0.3">
      <c r="B27" s="2">
        <v>36</v>
      </c>
      <c r="C27" t="s">
        <v>23</v>
      </c>
      <c r="D27">
        <v>15.397694524495691</v>
      </c>
      <c r="E27">
        <v>13.942867435158499</v>
      </c>
      <c r="F27" s="2">
        <f t="shared" si="8"/>
        <v>14.670280979827094</v>
      </c>
      <c r="G27">
        <v>2.9599363268243599</v>
      </c>
      <c r="I27" s="2">
        <v>36</v>
      </c>
      <c r="J27">
        <v>9.5399999999999991</v>
      </c>
      <c r="K27">
        <v>8.2622478386167195</v>
      </c>
      <c r="L27">
        <v>8.9011239193083593</v>
      </c>
      <c r="M27" s="2">
        <f t="shared" si="10"/>
        <v>8.9011239193083593</v>
      </c>
      <c r="N27">
        <f t="shared" si="11"/>
        <v>0.90350721798988487</v>
      </c>
      <c r="P27" s="2">
        <v>36</v>
      </c>
      <c r="Q27">
        <v>7.0317002881844388</v>
      </c>
      <c r="R27">
        <v>6.3456948888601401</v>
      </c>
      <c r="S27">
        <v>5.7348703170028799</v>
      </c>
      <c r="T27" s="2">
        <f t="shared" si="12"/>
        <v>6.3707551646824863</v>
      </c>
      <c r="U27">
        <f t="shared" si="13"/>
        <v>0.64877808733565423</v>
      </c>
      <c r="W27" s="2">
        <v>36</v>
      </c>
      <c r="X27">
        <v>6.4438040345821301</v>
      </c>
      <c r="Y27">
        <v>7.4497446837890875</v>
      </c>
      <c r="Z27">
        <v>8.3573487031700271</v>
      </c>
      <c r="AA27" s="2">
        <f t="shared" si="14"/>
        <v>7.4169658071804152</v>
      </c>
      <c r="AB27">
        <f t="shared" si="9"/>
        <v>0.95719336642815878</v>
      </c>
    </row>
    <row r="28" spans="1:28" x14ac:dyDescent="0.3">
      <c r="B28" s="2">
        <v>48</v>
      </c>
      <c r="C28">
        <v>20.796426512968299</v>
      </c>
      <c r="D28">
        <v>18.959654178674331</v>
      </c>
      <c r="E28">
        <v>17.247680115273798</v>
      </c>
      <c r="F28" s="2">
        <f t="shared" si="8"/>
        <v>19.001253602305479</v>
      </c>
      <c r="G28">
        <v>2.4871732915642202</v>
      </c>
      <c r="I28" s="2">
        <v>48</v>
      </c>
      <c r="J28">
        <v>9.9281700288183998</v>
      </c>
      <c r="K28">
        <v>7.7867723342939401</v>
      </c>
      <c r="L28">
        <v>8.3574711815561695</v>
      </c>
      <c r="M28" s="2">
        <f t="shared" si="10"/>
        <v>8.8574711815561695</v>
      </c>
      <c r="N28">
        <f t="shared" si="11"/>
        <v>1.5141968310154881</v>
      </c>
      <c r="P28" s="2">
        <v>48</v>
      </c>
      <c r="Q28">
        <v>6.8746397694524486</v>
      </c>
      <c r="R28">
        <v>7.094373296030458</v>
      </c>
      <c r="S28">
        <v>7.9504610951008603</v>
      </c>
      <c r="T28" s="2">
        <f t="shared" si="12"/>
        <v>7.3064913868612562</v>
      </c>
      <c r="U28">
        <f t="shared" si="13"/>
        <v>0.56841309320181344</v>
      </c>
      <c r="W28" s="2">
        <v>48</v>
      </c>
      <c r="X28">
        <v>6.7046109510086396</v>
      </c>
      <c r="Y28">
        <v>7.9661210676342797</v>
      </c>
      <c r="Z28">
        <v>9.1224783861671472</v>
      </c>
      <c r="AA28" s="2">
        <f t="shared" si="14"/>
        <v>7.9310701349366894</v>
      </c>
      <c r="AB28">
        <f t="shared" si="9"/>
        <v>1.20931474786848</v>
      </c>
    </row>
    <row r="29" spans="1:28" x14ac:dyDescent="0.3">
      <c r="B29" s="2">
        <v>60</v>
      </c>
      <c r="C29">
        <v>28.298126801152701</v>
      </c>
      <c r="D29">
        <v>26.285302593659932</v>
      </c>
      <c r="E29">
        <v>24.583600000000001</v>
      </c>
      <c r="F29" s="2">
        <f t="shared" si="8"/>
        <v>26.389009798270877</v>
      </c>
      <c r="G29">
        <v>2.4494015878565571</v>
      </c>
      <c r="I29" s="2">
        <v>60</v>
      </c>
      <c r="J29">
        <v>9.8310086455331405</v>
      </c>
      <c r="K29">
        <v>8.7342939481267994</v>
      </c>
      <c r="L29">
        <v>9.2926512968299697</v>
      </c>
      <c r="M29" s="2">
        <f t="shared" si="10"/>
        <v>9.2826512968299699</v>
      </c>
      <c r="N29">
        <f t="shared" si="11"/>
        <v>0.77549439956297639</v>
      </c>
      <c r="P29" s="2">
        <v>60</v>
      </c>
      <c r="Q29">
        <v>6.1829971181556189</v>
      </c>
      <c r="R29">
        <v>6.9483336592113103</v>
      </c>
      <c r="S29">
        <v>7.6815561959654168</v>
      </c>
      <c r="T29" s="2">
        <f t="shared" si="12"/>
        <v>6.937628991110782</v>
      </c>
      <c r="U29">
        <f t="shared" si="13"/>
        <v>0.74933688676115151</v>
      </c>
      <c r="W29" s="2">
        <v>60</v>
      </c>
      <c r="X29">
        <v>8.6037463976945254</v>
      </c>
      <c r="Y29">
        <v>7.5005120248974642</v>
      </c>
      <c r="Z29">
        <v>6.2982708933717557</v>
      </c>
      <c r="AA29" s="2">
        <f t="shared" si="14"/>
        <v>7.467509771987916</v>
      </c>
      <c r="AB29">
        <f t="shared" si="9"/>
        <v>1.1530920114114476</v>
      </c>
    </row>
    <row r="30" spans="1:28" x14ac:dyDescent="0.3">
      <c r="B30" s="2">
        <v>72</v>
      </c>
      <c r="C30">
        <v>27.295999999999999</v>
      </c>
      <c r="D30">
        <v>31.56</v>
      </c>
      <c r="E30">
        <v>34.92</v>
      </c>
      <c r="F30" s="2">
        <f t="shared" si="8"/>
        <v>31.258666666666667</v>
      </c>
      <c r="G30">
        <v>3.9303157099315902</v>
      </c>
      <c r="I30" s="2">
        <v>72</v>
      </c>
      <c r="J30">
        <v>9.3587896253602008</v>
      </c>
      <c r="K30">
        <v>8.6440922190201697</v>
      </c>
      <c r="L30">
        <v>9.0014409221901843</v>
      </c>
      <c r="M30" s="2">
        <f t="shared" si="10"/>
        <v>9.0014409221901843</v>
      </c>
      <c r="N30">
        <f t="shared" si="11"/>
        <v>0.50536738251947344</v>
      </c>
      <c r="P30" s="2">
        <v>72</v>
      </c>
      <c r="Q30">
        <v>4.6268011527377499</v>
      </c>
      <c r="R30">
        <v>4.6935805596475602</v>
      </c>
      <c r="S30">
        <v>4.8573487031700289</v>
      </c>
      <c r="T30" s="2">
        <f t="shared" si="12"/>
        <v>4.7259101385184463</v>
      </c>
      <c r="U30">
        <f t="shared" si="13"/>
        <v>0.11862522710223861</v>
      </c>
      <c r="W30" s="2">
        <v>72</v>
      </c>
      <c r="X30">
        <v>7.0268011527377503</v>
      </c>
      <c r="Y30">
        <v>6.7242068545773863</v>
      </c>
      <c r="Z30">
        <v>6.3328530259365996</v>
      </c>
      <c r="AA30" s="2">
        <f t="shared" si="14"/>
        <v>6.6946203444172454</v>
      </c>
      <c r="AB30">
        <f t="shared" si="9"/>
        <v>0.34791884378443572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DF56D-49B9-42C6-A45F-D588323D4AFD}">
  <dimension ref="A4:AB33"/>
  <sheetViews>
    <sheetView zoomScale="62" workbookViewId="0">
      <selection activeCell="H9" sqref="H9"/>
    </sheetView>
  </sheetViews>
  <sheetFormatPr defaultRowHeight="14.4" x14ac:dyDescent="0.3"/>
  <sheetData>
    <row r="4" spans="1:28" ht="18" x14ac:dyDescent="0.35">
      <c r="G4" s="22" t="s">
        <v>38</v>
      </c>
      <c r="K4" s="4" t="s">
        <v>12</v>
      </c>
      <c r="L4" s="4"/>
      <c r="M4" s="4"/>
      <c r="N4" s="4"/>
      <c r="O4" s="4"/>
      <c r="P4" s="4"/>
      <c r="Q4" s="5"/>
    </row>
    <row r="5" spans="1:28" ht="18" x14ac:dyDescent="0.35">
      <c r="L5" s="6" t="s">
        <v>34</v>
      </c>
      <c r="M5" s="6"/>
      <c r="N5" s="6"/>
      <c r="O5" s="6"/>
      <c r="P5" s="6"/>
      <c r="Q5" s="10"/>
    </row>
    <row r="6" spans="1:28" ht="18" x14ac:dyDescent="0.35">
      <c r="K6" s="6"/>
      <c r="L6" s="6"/>
      <c r="M6" s="6"/>
      <c r="N6" s="6"/>
      <c r="O6" s="6"/>
      <c r="P6" s="6"/>
    </row>
    <row r="7" spans="1:28" ht="18" x14ac:dyDescent="0.35">
      <c r="M7" s="4" t="s">
        <v>24</v>
      </c>
    </row>
    <row r="11" spans="1:28" x14ac:dyDescent="0.3">
      <c r="F11" s="2" t="s">
        <v>6</v>
      </c>
      <c r="M11" s="2" t="s">
        <v>25</v>
      </c>
      <c r="T11" s="2" t="s">
        <v>25</v>
      </c>
      <c r="AA11" s="2" t="s">
        <v>25</v>
      </c>
    </row>
    <row r="12" spans="1:28" x14ac:dyDescent="0.3">
      <c r="D12" s="2" t="s">
        <v>17</v>
      </c>
      <c r="K12" s="2" t="s">
        <v>17</v>
      </c>
      <c r="R12" s="2" t="s">
        <v>17</v>
      </c>
      <c r="Y12" s="2" t="s">
        <v>17</v>
      </c>
    </row>
    <row r="13" spans="1:28" x14ac:dyDescent="0.3">
      <c r="C13" s="2" t="s">
        <v>2</v>
      </c>
      <c r="F13" s="2" t="s">
        <v>26</v>
      </c>
      <c r="G13" t="s">
        <v>20</v>
      </c>
      <c r="J13" s="12" t="s">
        <v>27</v>
      </c>
      <c r="M13" s="2" t="s">
        <v>26</v>
      </c>
      <c r="N13" t="s">
        <v>20</v>
      </c>
      <c r="Q13" s="12" t="s">
        <v>1</v>
      </c>
      <c r="T13" s="2" t="s">
        <v>26</v>
      </c>
      <c r="U13" t="s">
        <v>20</v>
      </c>
      <c r="W13" s="14"/>
      <c r="X13" s="12" t="s">
        <v>0</v>
      </c>
      <c r="AA13" s="2" t="s">
        <v>26</v>
      </c>
      <c r="AB13" t="s">
        <v>20</v>
      </c>
    </row>
    <row r="14" spans="1:28" x14ac:dyDescent="0.3">
      <c r="A14" s="9" t="s">
        <v>28</v>
      </c>
      <c r="B14" s="11">
        <v>12</v>
      </c>
      <c r="C14">
        <v>16.271123919308334</v>
      </c>
      <c r="D14">
        <v>15.4082612872238</v>
      </c>
      <c r="E14">
        <v>14.730297790585952</v>
      </c>
      <c r="F14" s="2">
        <f>AVERAGE(C14:E14)</f>
        <v>15.469894332372695</v>
      </c>
      <c r="G14">
        <f>STDEV(C14:E14)</f>
        <v>0.77225984223520538</v>
      </c>
      <c r="I14" s="11">
        <v>12</v>
      </c>
      <c r="J14">
        <v>13.0172910662824</v>
      </c>
      <c r="K14">
        <v>13.123583559497476</v>
      </c>
      <c r="L14">
        <v>14.0172910662824</v>
      </c>
      <c r="M14" s="2">
        <f t="shared" ref="M14:M19" si="0">AVERAGE(J14:L14)</f>
        <v>13.386055230687425</v>
      </c>
      <c r="N14">
        <f t="shared" ref="N14:N19" si="1">STDEV(J14:L14)</f>
        <v>0.5492436013582076</v>
      </c>
      <c r="P14" s="11">
        <v>12</v>
      </c>
      <c r="Q14">
        <v>12.190201729106629</v>
      </c>
      <c r="R14">
        <v>11.191628661761003</v>
      </c>
      <c r="S14">
        <v>10.864553314121038</v>
      </c>
      <c r="T14" s="2">
        <f t="shared" ref="T14:T19" si="2">AVERAGE(Q14:S14)</f>
        <v>11.415461234996224</v>
      </c>
      <c r="U14">
        <f t="shared" ref="U14:U19" si="3">STDEV(Q14:S14)</f>
        <v>0.69058793478403468</v>
      </c>
      <c r="W14" s="11">
        <v>12</v>
      </c>
      <c r="X14">
        <v>12.507204610951007</v>
      </c>
      <c r="Y14">
        <v>12.492393889370801</v>
      </c>
      <c r="Z14">
        <v>13.948126801152737</v>
      </c>
      <c r="AA14" s="2">
        <f t="shared" ref="AA14:AA19" si="4">AVERAGE(X14:Z14)</f>
        <v>12.982575100491516</v>
      </c>
      <c r="AB14">
        <f t="shared" ref="AB14:AB19" si="5">STDEV(X14:Z14)</f>
        <v>0.83622509191949357</v>
      </c>
    </row>
    <row r="15" spans="1:28" x14ac:dyDescent="0.3">
      <c r="B15" s="11">
        <v>24</v>
      </c>
      <c r="C15">
        <v>25.791383285302601</v>
      </c>
      <c r="D15">
        <v>24.092219020172909</v>
      </c>
      <c r="E15">
        <v>23.029216138328501</v>
      </c>
      <c r="F15" s="2">
        <f t="shared" ref="F15:F19" si="6">AVERAGE(C15:E15)</f>
        <v>24.304272814601337</v>
      </c>
      <c r="G15">
        <f t="shared" ref="G15:G19" si="7">STDEV(C15:E15)</f>
        <v>1.3932397301808404</v>
      </c>
      <c r="I15" s="11">
        <v>24</v>
      </c>
      <c r="J15" s="15">
        <v>13.527377521613801</v>
      </c>
      <c r="K15">
        <v>14.8680825942195</v>
      </c>
      <c r="L15">
        <v>15.988472622478399</v>
      </c>
      <c r="M15" s="2">
        <f t="shared" si="0"/>
        <v>14.7946442461039</v>
      </c>
      <c r="N15">
        <f t="shared" si="1"/>
        <v>1.2321899882345226</v>
      </c>
      <c r="P15" s="11">
        <v>24</v>
      </c>
      <c r="Q15">
        <v>10.172910662824206</v>
      </c>
      <c r="R15">
        <v>10.543053719817999</v>
      </c>
      <c r="S15">
        <v>11.844380403458214</v>
      </c>
      <c r="T15" s="2">
        <f t="shared" si="2"/>
        <v>10.853448262033472</v>
      </c>
      <c r="U15">
        <f t="shared" si="3"/>
        <v>0.87790167578245581</v>
      </c>
      <c r="W15" s="11">
        <v>24</v>
      </c>
      <c r="X15">
        <v>9.106628242074926</v>
      </c>
      <c r="Y15">
        <v>11.527377521613831</v>
      </c>
      <c r="Z15">
        <v>14.639769452449567</v>
      </c>
      <c r="AA15" s="2">
        <f t="shared" si="4"/>
        <v>11.757925072046106</v>
      </c>
      <c r="AB15">
        <f t="shared" si="5"/>
        <v>2.7737658594849623</v>
      </c>
    </row>
    <row r="16" spans="1:28" x14ac:dyDescent="0.3">
      <c r="B16" s="11">
        <v>36</v>
      </c>
      <c r="C16">
        <v>31.68</v>
      </c>
      <c r="D16">
        <v>30.489000000000001</v>
      </c>
      <c r="E16">
        <v>28.68</v>
      </c>
      <c r="F16" s="2">
        <f t="shared" si="6"/>
        <v>30.282999999999998</v>
      </c>
      <c r="G16">
        <f t="shared" si="7"/>
        <v>1.5105717460617354</v>
      </c>
      <c r="I16" s="11">
        <v>36</v>
      </c>
      <c r="J16">
        <v>16.144092219020202</v>
      </c>
      <c r="K16">
        <v>16.4952029601858</v>
      </c>
      <c r="L16">
        <v>17.446685878962501</v>
      </c>
      <c r="M16" s="2">
        <f t="shared" si="0"/>
        <v>16.695327019389499</v>
      </c>
      <c r="N16">
        <f t="shared" si="1"/>
        <v>0.67396200934072958</v>
      </c>
      <c r="P16" s="11">
        <v>36</v>
      </c>
      <c r="Q16">
        <v>15.0778097982709</v>
      </c>
      <c r="R16">
        <v>15.1674547438516</v>
      </c>
      <c r="S16">
        <v>16.1671469740634</v>
      </c>
      <c r="T16" s="2">
        <f t="shared" si="2"/>
        <v>15.470803838728633</v>
      </c>
      <c r="U16">
        <f t="shared" si="3"/>
        <v>0.60471429259025378</v>
      </c>
      <c r="W16" s="11">
        <v>36</v>
      </c>
      <c r="X16">
        <v>14.034582132564841</v>
      </c>
      <c r="Y16">
        <v>14.6793788646093</v>
      </c>
      <c r="Z16">
        <v>15.21613832853026</v>
      </c>
      <c r="AA16" s="2">
        <f t="shared" si="4"/>
        <v>14.643366441901469</v>
      </c>
      <c r="AB16">
        <f t="shared" si="5"/>
        <v>0.59160073698232785</v>
      </c>
    </row>
    <row r="17" spans="1:28" x14ac:dyDescent="0.3">
      <c r="B17" s="11">
        <v>48</v>
      </c>
      <c r="C17">
        <v>37.389769452449599</v>
      </c>
      <c r="D17">
        <v>35.985363016330403</v>
      </c>
      <c r="E17">
        <v>34.401306436119114</v>
      </c>
      <c r="F17" s="2">
        <f t="shared" si="6"/>
        <v>35.925479634966372</v>
      </c>
      <c r="G17">
        <f t="shared" si="7"/>
        <v>1.4951312031111075</v>
      </c>
      <c r="I17" s="11">
        <v>48</v>
      </c>
      <c r="J17">
        <v>18.6945244956772</v>
      </c>
      <c r="K17">
        <v>18.705408354550777</v>
      </c>
      <c r="L17">
        <v>19.838616714697402</v>
      </c>
      <c r="M17" s="2">
        <f t="shared" si="0"/>
        <v>19.079516521641793</v>
      </c>
      <c r="N17">
        <f t="shared" si="1"/>
        <v>0.65742257484725308</v>
      </c>
      <c r="P17" s="11">
        <v>48</v>
      </c>
      <c r="Q17">
        <v>16.501440922190199</v>
      </c>
      <c r="R17">
        <v>17.323939075571499</v>
      </c>
      <c r="S17">
        <v>19.19308357348703</v>
      </c>
      <c r="T17" s="2">
        <f t="shared" si="2"/>
        <v>17.672821190416244</v>
      </c>
      <c r="U17">
        <f t="shared" si="3"/>
        <v>1.3793201543202234</v>
      </c>
      <c r="W17" s="11">
        <v>48</v>
      </c>
      <c r="X17">
        <v>12.3544668587896</v>
      </c>
      <c r="Y17">
        <v>13.013066226462572</v>
      </c>
      <c r="Z17">
        <v>14.452449567723299</v>
      </c>
      <c r="AA17" s="2">
        <f t="shared" si="4"/>
        <v>13.273327550991823</v>
      </c>
      <c r="AB17">
        <f t="shared" si="5"/>
        <v>1.0729328168764745</v>
      </c>
    </row>
    <row r="18" spans="1:28" x14ac:dyDescent="0.3">
      <c r="B18" s="11">
        <v>60</v>
      </c>
      <c r="C18">
        <v>47.266559999999998</v>
      </c>
      <c r="D18">
        <v>44.76</v>
      </c>
      <c r="E18">
        <v>42.729905600000002</v>
      </c>
      <c r="F18" s="2">
        <f t="shared" si="6"/>
        <v>44.918821866666661</v>
      </c>
      <c r="G18">
        <f t="shared" si="7"/>
        <v>2.272493470894569</v>
      </c>
      <c r="I18" s="11">
        <v>60</v>
      </c>
      <c r="J18">
        <v>17.904899135446701</v>
      </c>
      <c r="K18" t="s">
        <v>29</v>
      </c>
      <c r="L18">
        <v>23.371757925072043</v>
      </c>
      <c r="M18" s="2">
        <f t="shared" si="0"/>
        <v>20.638328530259372</v>
      </c>
      <c r="N18">
        <f t="shared" si="1"/>
        <v>3.8656529219333686</v>
      </c>
      <c r="P18" s="11">
        <v>60</v>
      </c>
      <c r="Q18">
        <v>15.553314121037463</v>
      </c>
      <c r="R18">
        <v>15.256987773145685</v>
      </c>
      <c r="S18">
        <v>15.876080691642649</v>
      </c>
      <c r="T18" s="2">
        <f t="shared" si="2"/>
        <v>15.562127528608599</v>
      </c>
      <c r="U18">
        <f t="shared" si="3"/>
        <v>0.30964054571072142</v>
      </c>
      <c r="W18" s="11">
        <v>60</v>
      </c>
      <c r="X18">
        <v>12.8242074927954</v>
      </c>
      <c r="Y18">
        <v>12.575916454492001</v>
      </c>
      <c r="Z18">
        <v>13.844380403458199</v>
      </c>
      <c r="AA18" s="2">
        <f t="shared" si="4"/>
        <v>13.081501450248533</v>
      </c>
      <c r="AB18">
        <f t="shared" si="5"/>
        <v>0.67223532550971443</v>
      </c>
    </row>
    <row r="19" spans="1:28" x14ac:dyDescent="0.3">
      <c r="B19" s="11">
        <v>72</v>
      </c>
      <c r="C19">
        <v>57.681659942363098</v>
      </c>
      <c r="D19">
        <v>54.243996157540799</v>
      </c>
      <c r="E19">
        <v>51.857260326609001</v>
      </c>
      <c r="F19" s="2">
        <f t="shared" si="6"/>
        <v>54.594305475504306</v>
      </c>
      <c r="G19">
        <f t="shared" si="7"/>
        <v>2.9279592184127421</v>
      </c>
      <c r="I19" s="11">
        <v>72</v>
      </c>
      <c r="J19">
        <v>18.752161383285301</v>
      </c>
      <c r="K19">
        <v>20.798242914300104</v>
      </c>
      <c r="L19">
        <v>24.092219020172912</v>
      </c>
      <c r="M19" s="2">
        <f t="shared" si="0"/>
        <v>21.214207772586104</v>
      </c>
      <c r="N19">
        <f t="shared" si="1"/>
        <v>2.6942204742405984</v>
      </c>
      <c r="P19" s="11">
        <v>72</v>
      </c>
      <c r="Q19">
        <v>17.567723342939502</v>
      </c>
      <c r="R19">
        <v>16.385892952071899</v>
      </c>
      <c r="S19">
        <v>15.775216138328528</v>
      </c>
      <c r="T19" s="2">
        <f t="shared" si="2"/>
        <v>16.576277477779978</v>
      </c>
      <c r="U19">
        <f t="shared" si="3"/>
        <v>0.9112931583016407</v>
      </c>
      <c r="W19" s="11">
        <v>72</v>
      </c>
      <c r="X19">
        <v>14.6945244956772</v>
      </c>
      <c r="Y19">
        <v>14.013318038107476</v>
      </c>
      <c r="Z19">
        <v>14.172910662824201</v>
      </c>
      <c r="AA19" s="2">
        <f t="shared" si="4"/>
        <v>14.293584398869626</v>
      </c>
      <c r="AB19">
        <f t="shared" si="5"/>
        <v>0.35627541647866146</v>
      </c>
    </row>
    <row r="24" spans="1:28" x14ac:dyDescent="0.3">
      <c r="B24" s="2"/>
      <c r="F24" s="2" t="s">
        <v>25</v>
      </c>
      <c r="J24" t="s">
        <v>22</v>
      </c>
      <c r="M24" s="2" t="s">
        <v>25</v>
      </c>
      <c r="T24" s="2" t="s">
        <v>25</v>
      </c>
      <c r="W24" s="2"/>
      <c r="AA24" s="2" t="s">
        <v>25</v>
      </c>
    </row>
    <row r="25" spans="1:28" x14ac:dyDescent="0.3">
      <c r="B25" s="2"/>
      <c r="C25" s="16"/>
      <c r="D25" s="2" t="s">
        <v>22</v>
      </c>
      <c r="K25" s="2" t="s">
        <v>22</v>
      </c>
      <c r="R25" s="2" t="s">
        <v>22</v>
      </c>
      <c r="W25" s="2"/>
      <c r="Y25" s="2" t="s">
        <v>22</v>
      </c>
    </row>
    <row r="26" spans="1:28" x14ac:dyDescent="0.3">
      <c r="B26" s="2"/>
      <c r="C26" s="2" t="s">
        <v>2</v>
      </c>
      <c r="F26" s="2" t="s">
        <v>26</v>
      </c>
      <c r="G26" t="s">
        <v>20</v>
      </c>
      <c r="J26" s="2" t="s">
        <v>11</v>
      </c>
      <c r="M26" s="2" t="s">
        <v>3</v>
      </c>
      <c r="N26" t="s">
        <v>20</v>
      </c>
      <c r="Q26" s="2" t="s">
        <v>1</v>
      </c>
      <c r="T26" s="2" t="s">
        <v>3</v>
      </c>
      <c r="U26" t="s">
        <v>20</v>
      </c>
      <c r="W26" s="2"/>
      <c r="X26" s="2" t="s">
        <v>0</v>
      </c>
      <c r="AA26" s="2" t="s">
        <v>26</v>
      </c>
      <c r="AB26" t="s">
        <v>20</v>
      </c>
    </row>
    <row r="27" spans="1:28" x14ac:dyDescent="0.3">
      <c r="A27" s="9" t="s">
        <v>28</v>
      </c>
      <c r="B27" s="17">
        <v>12</v>
      </c>
      <c r="C27">
        <v>16.329798270893399</v>
      </c>
      <c r="D27">
        <v>15.408261287223823</v>
      </c>
      <c r="E27">
        <v>14.391316042267052</v>
      </c>
      <c r="F27" s="2">
        <f>AVERAGE(C27:E27)</f>
        <v>15.376458533461424</v>
      </c>
      <c r="G27">
        <v>1.0534511081518301</v>
      </c>
      <c r="I27" s="17">
        <v>12</v>
      </c>
      <c r="J27">
        <v>12.58997118155613</v>
      </c>
      <c r="K27">
        <v>11.550432276657</v>
      </c>
      <c r="L27">
        <v>12.58997118155613</v>
      </c>
      <c r="M27" s="2">
        <f>AVERAGE(J27:L27)</f>
        <v>12.243458213256419</v>
      </c>
      <c r="N27" s="18">
        <v>2</v>
      </c>
      <c r="P27" s="17">
        <v>12</v>
      </c>
      <c r="Q27">
        <v>12.495677233429401</v>
      </c>
      <c r="R27">
        <v>10.028818443804035</v>
      </c>
      <c r="S27">
        <v>9.1262247838616712</v>
      </c>
      <c r="T27" s="2">
        <v>10.550240153698368</v>
      </c>
      <c r="U27">
        <v>1.7443325783737464</v>
      </c>
      <c r="W27" s="17">
        <v>12</v>
      </c>
      <c r="X27">
        <v>10.570605187319799</v>
      </c>
      <c r="Y27">
        <v>12.089337175792499</v>
      </c>
      <c r="Z27">
        <v>11.484870317002875</v>
      </c>
      <c r="AA27" s="2">
        <f>AVERAGE(X27:Z27)</f>
        <v>11.381604226705058</v>
      </c>
      <c r="AB27">
        <v>1.0739056878539757</v>
      </c>
    </row>
    <row r="28" spans="1:28" x14ac:dyDescent="0.3">
      <c r="B28" s="19">
        <v>24</v>
      </c>
      <c r="C28">
        <v>25.788213256484099</v>
      </c>
      <c r="D28">
        <v>24.092219020172902</v>
      </c>
      <c r="E28">
        <v>22.362132564841499</v>
      </c>
      <c r="F28" s="2">
        <f t="shared" ref="F28:F32" si="8">AVERAGE(C28:E28)</f>
        <v>24.08085494716617</v>
      </c>
      <c r="G28">
        <v>1.8024778986872481</v>
      </c>
      <c r="I28" s="19">
        <v>24</v>
      </c>
      <c r="J28">
        <v>14.5374381354466</v>
      </c>
      <c r="K28">
        <v>13.3612968299712</v>
      </c>
      <c r="L28">
        <v>14.56381354466861</v>
      </c>
      <c r="M28" s="2">
        <f>AVERAGE(J28:L28)</f>
        <v>14.154182836695471</v>
      </c>
      <c r="N28" s="18">
        <v>3</v>
      </c>
      <c r="P28" s="19">
        <v>24</v>
      </c>
      <c r="Q28">
        <v>10.115273775216139</v>
      </c>
      <c r="R28">
        <v>13.976945244956774</v>
      </c>
      <c r="S28">
        <v>12.291902017290999</v>
      </c>
      <c r="T28" s="2">
        <v>12.046109510086456</v>
      </c>
      <c r="U28">
        <v>2.7306140829682271</v>
      </c>
      <c r="W28" s="19">
        <v>24</v>
      </c>
      <c r="X28">
        <v>11.273775216138301</v>
      </c>
      <c r="Y28">
        <v>11.910662824207501</v>
      </c>
      <c r="Z28">
        <v>11.495129682997099</v>
      </c>
      <c r="AA28" s="2">
        <f t="shared" ref="AA28:AA31" si="9">AVERAGE(X28:Z28)</f>
        <v>11.559855907780966</v>
      </c>
      <c r="AB28">
        <v>0.4503475465194115</v>
      </c>
    </row>
    <row r="29" spans="1:28" x14ac:dyDescent="0.3">
      <c r="B29" s="17">
        <v>36</v>
      </c>
      <c r="C29">
        <v>34.236939999999997</v>
      </c>
      <c r="D29">
        <v>32.475999999999999</v>
      </c>
      <c r="E29">
        <v>30.972584000000001</v>
      </c>
      <c r="F29" s="2">
        <f t="shared" si="8"/>
        <v>32.561841333333334</v>
      </c>
      <c r="G29">
        <v>2.57</v>
      </c>
      <c r="I29" s="17">
        <v>36</v>
      </c>
      <c r="J29">
        <v>18.396687031700313</v>
      </c>
      <c r="K29">
        <v>16.877694524495698</v>
      </c>
      <c r="L29">
        <v>18.396687031700313</v>
      </c>
      <c r="M29" s="2">
        <f>AVERAGE(J29:L29)</f>
        <v>17.890356195965442</v>
      </c>
      <c r="N29" s="18">
        <v>2.7</v>
      </c>
      <c r="P29" s="17">
        <v>36</v>
      </c>
      <c r="Q29">
        <v>11.5100864553314</v>
      </c>
      <c r="R29">
        <v>14.5994236311239</v>
      </c>
      <c r="S29">
        <v>13.295475504322701</v>
      </c>
      <c r="T29" s="2">
        <v>13.054755043227651</v>
      </c>
      <c r="U29">
        <v>2.1844912663745597</v>
      </c>
      <c r="W29" s="17">
        <v>36</v>
      </c>
      <c r="X29">
        <v>13.7694524495677</v>
      </c>
      <c r="Y29">
        <v>16.1181556195965</v>
      </c>
      <c r="Z29">
        <v>15.7422478386167</v>
      </c>
      <c r="AA29" s="2">
        <f t="shared" si="9"/>
        <v>15.209951969260301</v>
      </c>
      <c r="AB29">
        <v>1.6607839385217056</v>
      </c>
    </row>
    <row r="30" spans="1:28" x14ac:dyDescent="0.3">
      <c r="B30" s="19">
        <v>48</v>
      </c>
      <c r="C30">
        <v>39.338631123919299</v>
      </c>
      <c r="D30">
        <v>36.984630163304502</v>
      </c>
      <c r="E30">
        <v>34.423644572526399</v>
      </c>
      <c r="F30" s="2">
        <f t="shared" si="8"/>
        <v>36.915635286583402</v>
      </c>
      <c r="G30">
        <v>4.0666694395463026</v>
      </c>
      <c r="I30" s="19">
        <v>48</v>
      </c>
      <c r="J30">
        <v>22.389039769452499</v>
      </c>
      <c r="K30">
        <v>20.540403458213301</v>
      </c>
      <c r="L30">
        <v>22.769039769452501</v>
      </c>
      <c r="M30" s="2">
        <f>AVERAGE(J30:L30)</f>
        <v>21.899494332372768</v>
      </c>
      <c r="N30" s="18">
        <v>2.8</v>
      </c>
      <c r="P30" s="19">
        <v>48</v>
      </c>
      <c r="Q30">
        <v>11.619596541786743</v>
      </c>
      <c r="R30">
        <v>14.115273775216099</v>
      </c>
      <c r="S30">
        <v>12.7368991354467</v>
      </c>
      <c r="T30" s="2">
        <v>12.867435158501422</v>
      </c>
      <c r="U30">
        <v>1.7647102954107803</v>
      </c>
      <c r="W30" s="19">
        <v>48</v>
      </c>
      <c r="X30">
        <v>14.1008645533141</v>
      </c>
      <c r="Y30">
        <v>17.092219020172902</v>
      </c>
      <c r="Z30">
        <v>16.237608069164256</v>
      </c>
      <c r="AA30" s="2">
        <f t="shared" si="9"/>
        <v>15.810230547550418</v>
      </c>
      <c r="AB30">
        <v>2.1152070284485283</v>
      </c>
    </row>
    <row r="31" spans="1:28" x14ac:dyDescent="0.3">
      <c r="B31" s="17">
        <v>60</v>
      </c>
      <c r="C31">
        <v>48.322752161383299</v>
      </c>
      <c r="D31">
        <v>45.073006724303603</v>
      </c>
      <c r="E31">
        <v>42.078188280499603</v>
      </c>
      <c r="F31" s="2">
        <f t="shared" si="8"/>
        <v>45.15798238872884</v>
      </c>
      <c r="G31">
        <v>4.8469735721564202</v>
      </c>
      <c r="I31" s="17">
        <v>60</v>
      </c>
      <c r="J31">
        <v>22.359603</v>
      </c>
      <c r="K31">
        <v>20.476700000000001</v>
      </c>
      <c r="L31">
        <v>22.319603000000004</v>
      </c>
      <c r="M31" s="2">
        <f>AVERAGE(J31:L31)</f>
        <v>21.718635333333335</v>
      </c>
      <c r="N31" s="18">
        <v>3.3</v>
      </c>
      <c r="P31" s="17">
        <v>60</v>
      </c>
      <c r="Q31">
        <v>12.8904899135446</v>
      </c>
      <c r="R31">
        <v>15.648414985590801</v>
      </c>
      <c r="S31">
        <v>14.8700576368876</v>
      </c>
      <c r="T31" s="2">
        <v>14.269452449567702</v>
      </c>
      <c r="U31">
        <v>1.9501475204482659</v>
      </c>
      <c r="W31" s="17">
        <v>60</v>
      </c>
      <c r="X31">
        <v>16.041498559078001</v>
      </c>
      <c r="Y31">
        <v>14.1671469740634</v>
      </c>
      <c r="Z31">
        <v>13.456987896253599</v>
      </c>
      <c r="AA31" s="2">
        <f t="shared" si="9"/>
        <v>14.555211143131666</v>
      </c>
      <c r="AB31">
        <v>1.3253667160915781</v>
      </c>
    </row>
    <row r="32" spans="1:28" x14ac:dyDescent="0.3">
      <c r="B32" s="19">
        <v>72</v>
      </c>
      <c r="C32">
        <v>53.959855907780899</v>
      </c>
      <c r="D32">
        <v>50.243996157540799</v>
      </c>
      <c r="E32">
        <v>46.386578924111397</v>
      </c>
      <c r="F32" s="2">
        <f t="shared" si="8"/>
        <v>50.196810329811029</v>
      </c>
      <c r="G32">
        <v>5.0039640790159527</v>
      </c>
      <c r="I32" s="19">
        <v>72</v>
      </c>
      <c r="J32">
        <v>24.607613832847999</v>
      </c>
      <c r="K32">
        <v>22.575792507199999</v>
      </c>
      <c r="L32">
        <v>24.673761383284798</v>
      </c>
      <c r="M32" s="2">
        <f>AVERAGE(I32:J32)</f>
        <v>48.303806916424001</v>
      </c>
      <c r="N32" s="18">
        <v>3.7</v>
      </c>
      <c r="P32" s="19">
        <v>72</v>
      </c>
      <c r="Q32">
        <v>13.6945244956772</v>
      </c>
      <c r="R32">
        <v>15.783861671469699</v>
      </c>
      <c r="S32">
        <v>14.953314121037399</v>
      </c>
      <c r="T32" s="2">
        <v>14.739193083573451</v>
      </c>
      <c r="U32">
        <v>1.477384485188026</v>
      </c>
      <c r="W32" s="19">
        <v>72</v>
      </c>
      <c r="X32">
        <v>16.311239193083001</v>
      </c>
      <c r="Y32">
        <v>18.2046109510086</v>
      </c>
      <c r="Z32">
        <v>17.364380403458199</v>
      </c>
      <c r="AA32" s="2">
        <v>17.8679250720458</v>
      </c>
      <c r="AB32">
        <v>1.338816009336286</v>
      </c>
    </row>
    <row r="33" spans="23:23" x14ac:dyDescent="0.3">
      <c r="W33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6CC95-1FCD-4EB3-9209-DE2EDE17B3E6}">
  <dimension ref="A3:AF27"/>
  <sheetViews>
    <sheetView zoomScale="67" workbookViewId="0">
      <selection activeCell="F3" sqref="F3"/>
    </sheetView>
  </sheetViews>
  <sheetFormatPr defaultRowHeight="14.4" x14ac:dyDescent="0.3"/>
  <sheetData>
    <row r="3" spans="1:31" ht="18" x14ac:dyDescent="0.35">
      <c r="F3" s="22" t="s">
        <v>37</v>
      </c>
      <c r="J3" s="4" t="s">
        <v>12</v>
      </c>
      <c r="K3" s="4"/>
      <c r="L3" s="4"/>
      <c r="M3" s="4"/>
      <c r="N3" s="4"/>
      <c r="O3" s="4"/>
      <c r="P3" s="5"/>
    </row>
    <row r="4" spans="1:31" ht="18" x14ac:dyDescent="0.35">
      <c r="G4" s="2"/>
      <c r="K4" s="6" t="s">
        <v>34</v>
      </c>
      <c r="L4" s="6"/>
      <c r="M4" s="6"/>
      <c r="N4" s="6"/>
      <c r="O4" s="6"/>
      <c r="P4" s="10"/>
    </row>
    <row r="5" spans="1:31" ht="18" x14ac:dyDescent="0.35">
      <c r="F5" s="2"/>
      <c r="J5" s="6"/>
      <c r="K5" s="6"/>
      <c r="L5" s="6"/>
      <c r="M5" s="6"/>
      <c r="N5" s="6"/>
      <c r="O5" s="6"/>
    </row>
    <row r="6" spans="1:31" ht="18" x14ac:dyDescent="0.35">
      <c r="F6" s="2"/>
      <c r="L6" s="4" t="s">
        <v>30</v>
      </c>
    </row>
    <row r="7" spans="1:31" x14ac:dyDescent="0.3">
      <c r="F7" s="2"/>
      <c r="P7" s="2"/>
    </row>
    <row r="8" spans="1:31" x14ac:dyDescent="0.3">
      <c r="G8" s="2" t="s">
        <v>6</v>
      </c>
      <c r="N8" s="2" t="s">
        <v>6</v>
      </c>
      <c r="V8" s="2" t="s">
        <v>6</v>
      </c>
      <c r="AD8" s="2" t="s">
        <v>6</v>
      </c>
    </row>
    <row r="9" spans="1:31" x14ac:dyDescent="0.3">
      <c r="D9" t="s">
        <v>17</v>
      </c>
      <c r="L9" t="s">
        <v>17</v>
      </c>
      <c r="T9" t="s">
        <v>17</v>
      </c>
      <c r="AB9" t="s">
        <v>17</v>
      </c>
    </row>
    <row r="10" spans="1:31" x14ac:dyDescent="0.3">
      <c r="C10" s="2" t="s">
        <v>2</v>
      </c>
      <c r="F10" s="2"/>
      <c r="G10" s="2" t="s">
        <v>26</v>
      </c>
      <c r="H10" t="s">
        <v>31</v>
      </c>
      <c r="K10" s="12" t="s">
        <v>32</v>
      </c>
      <c r="N10" s="2" t="s">
        <v>26</v>
      </c>
      <c r="O10" t="s">
        <v>20</v>
      </c>
      <c r="S10" s="12" t="s">
        <v>33</v>
      </c>
      <c r="V10" s="2" t="s">
        <v>26</v>
      </c>
      <c r="W10" t="s">
        <v>20</v>
      </c>
      <c r="AA10" s="12" t="s">
        <v>0</v>
      </c>
      <c r="AD10" s="2" t="s">
        <v>26</v>
      </c>
      <c r="AE10" t="s">
        <v>20</v>
      </c>
    </row>
    <row r="11" spans="1:31" x14ac:dyDescent="0.3">
      <c r="A11" s="2" t="s">
        <v>14</v>
      </c>
      <c r="B11" s="2">
        <v>12</v>
      </c>
      <c r="C11">
        <v>12.2828434197887</v>
      </c>
      <c r="D11">
        <v>12.468780019212296</v>
      </c>
      <c r="E11">
        <v>11.4765898174832</v>
      </c>
      <c r="F11">
        <v>11.4765898174832</v>
      </c>
      <c r="G11" s="2">
        <f t="shared" ref="G11:G16" si="0">AVERAGE(C11:F11)</f>
        <v>11.926200768491849</v>
      </c>
      <c r="H11">
        <v>2.1967015137081782</v>
      </c>
      <c r="J11" s="11">
        <v>12</v>
      </c>
      <c r="K11">
        <v>12.484149855907701</v>
      </c>
      <c r="L11">
        <v>9.6829971181556189</v>
      </c>
      <c r="M11">
        <v>9.0051873198847261</v>
      </c>
      <c r="N11" s="2">
        <v>11.083573487031661</v>
      </c>
      <c r="O11">
        <v>1.9807140960037484</v>
      </c>
      <c r="R11" s="11">
        <v>12</v>
      </c>
      <c r="S11">
        <v>9.5014409221902003</v>
      </c>
      <c r="T11">
        <v>10.749279538904899</v>
      </c>
      <c r="U11">
        <v>10.211815561959654</v>
      </c>
      <c r="V11" s="2">
        <v>10.12536023054755</v>
      </c>
      <c r="W11">
        <v>0.88235514770540457</v>
      </c>
      <c r="Z11" s="11">
        <v>12</v>
      </c>
      <c r="AA11">
        <v>8.7031700288184446</v>
      </c>
      <c r="AB11">
        <v>9.8270893371757904</v>
      </c>
      <c r="AC11">
        <v>9.1391930835734847</v>
      </c>
      <c r="AD11" s="2">
        <v>9.2651296829971166</v>
      </c>
      <c r="AE11">
        <v>0.79473096444597358</v>
      </c>
    </row>
    <row r="12" spans="1:31" x14ac:dyDescent="0.3">
      <c r="B12" s="2">
        <v>24</v>
      </c>
      <c r="C12">
        <v>17.645148895293001</v>
      </c>
      <c r="D12">
        <v>16.713736791546602</v>
      </c>
      <c r="E12">
        <v>15.209500480307408</v>
      </c>
      <c r="F12">
        <v>15.209500480307408</v>
      </c>
      <c r="G12" s="2">
        <f t="shared" si="0"/>
        <v>16.194471661863606</v>
      </c>
      <c r="H12">
        <v>2.8688950179122346</v>
      </c>
      <c r="J12" s="11">
        <v>24</v>
      </c>
      <c r="K12">
        <v>12.2391930835735</v>
      </c>
      <c r="L12">
        <v>12.9869</v>
      </c>
      <c r="M12">
        <v>12.697817000000001</v>
      </c>
      <c r="N12" s="2">
        <v>12.613046541786751</v>
      </c>
      <c r="O12">
        <v>0.52870863094526133</v>
      </c>
      <c r="R12" s="11">
        <v>24</v>
      </c>
      <c r="S12">
        <v>10.8616714697406</v>
      </c>
      <c r="T12">
        <v>11.121037463976901</v>
      </c>
      <c r="U12">
        <v>10.564985590778056</v>
      </c>
      <c r="V12" s="2">
        <v>10.99135446685875</v>
      </c>
      <c r="W12">
        <v>0.18339945333367952</v>
      </c>
      <c r="Z12" s="11">
        <v>24</v>
      </c>
      <c r="AA12">
        <v>11.1296829971182</v>
      </c>
      <c r="AB12">
        <v>12.507204610951007</v>
      </c>
      <c r="AC12">
        <v>11.631700288184437</v>
      </c>
      <c r="AD12" s="2">
        <v>11.818443804034604</v>
      </c>
      <c r="AE12">
        <v>0.97405487437221416</v>
      </c>
    </row>
    <row r="13" spans="1:31" x14ac:dyDescent="0.3">
      <c r="B13" s="2">
        <v>36</v>
      </c>
      <c r="C13">
        <v>25.171181556195961</v>
      </c>
      <c r="D13">
        <v>24.438040345821321</v>
      </c>
      <c r="E13">
        <v>22.682300000000001</v>
      </c>
      <c r="F13">
        <v>22.682300000000001</v>
      </c>
      <c r="G13" s="2">
        <f t="shared" si="0"/>
        <v>23.743455475504319</v>
      </c>
      <c r="H13">
        <v>3.2460278967415799</v>
      </c>
      <c r="J13" s="11">
        <v>36</v>
      </c>
      <c r="K13">
        <v>13.4495677233429</v>
      </c>
      <c r="L13">
        <v>12.475</v>
      </c>
      <c r="M13">
        <v>11.601750000000001</v>
      </c>
      <c r="N13" s="2">
        <v>12.96228386167145</v>
      </c>
      <c r="O13">
        <v>0.68912344590130026</v>
      </c>
      <c r="R13" s="11">
        <v>36</v>
      </c>
      <c r="S13">
        <v>11.469740634005763</v>
      </c>
      <c r="T13">
        <v>11.75792507204611</v>
      </c>
      <c r="U13">
        <v>11.2730288184438</v>
      </c>
      <c r="V13" s="2">
        <v>11.613832853025936</v>
      </c>
      <c r="W13">
        <v>0.2037771703707634</v>
      </c>
      <c r="Z13" s="11">
        <v>36</v>
      </c>
      <c r="AA13">
        <v>10.432276657060518</v>
      </c>
      <c r="AB13">
        <v>13.948126801152737</v>
      </c>
      <c r="AC13">
        <v>12.631757925072</v>
      </c>
      <c r="AD13" s="2">
        <v>12.190201729106628</v>
      </c>
      <c r="AE13">
        <v>2.4860814785233143</v>
      </c>
    </row>
    <row r="14" spans="1:31" x14ac:dyDescent="0.3">
      <c r="B14" s="2">
        <v>48</v>
      </c>
      <c r="C14">
        <v>27.750605187319799</v>
      </c>
      <c r="D14">
        <v>27.126801152737698</v>
      </c>
      <c r="E14">
        <v>24.685389048991308</v>
      </c>
      <c r="F14">
        <v>24.685389048991308</v>
      </c>
      <c r="G14" s="2">
        <f t="shared" si="0"/>
        <v>26.062046109510028</v>
      </c>
      <c r="H14">
        <v>3.5055778158616002</v>
      </c>
      <c r="J14" s="11">
        <v>48</v>
      </c>
      <c r="K14">
        <v>13.854760000000001</v>
      </c>
      <c r="L14">
        <v>11.193083573487</v>
      </c>
      <c r="M14">
        <v>10.3795677233429</v>
      </c>
      <c r="N14" s="2">
        <v>12.5239217867435</v>
      </c>
      <c r="O14">
        <v>1.8820894505117121</v>
      </c>
      <c r="R14" s="11">
        <v>48</v>
      </c>
      <c r="S14">
        <v>11.239193083573486</v>
      </c>
      <c r="T14">
        <v>10.8876080691642</v>
      </c>
      <c r="U14">
        <v>10.343227665705989</v>
      </c>
      <c r="V14" s="2">
        <v>11.063400576368842</v>
      </c>
      <c r="W14">
        <v>0.24860814785237631</v>
      </c>
      <c r="Z14" s="11">
        <v>48</v>
      </c>
      <c r="AA14">
        <v>10.317002881844379</v>
      </c>
      <c r="AB14">
        <v>9.2910662824207506</v>
      </c>
      <c r="AC14">
        <v>8.6406916426512979</v>
      </c>
      <c r="AD14" s="2">
        <v>9.8040345821325658</v>
      </c>
      <c r="AE14">
        <v>0.72544672651991449</v>
      </c>
    </row>
    <row r="15" spans="1:31" x14ac:dyDescent="0.3">
      <c r="B15" s="20">
        <v>60</v>
      </c>
      <c r="C15">
        <v>36.262267050912598</v>
      </c>
      <c r="D15">
        <v>35.157540826128702</v>
      </c>
      <c r="E15">
        <v>31.99336215177712</v>
      </c>
      <c r="F15">
        <v>31.99336215177712</v>
      </c>
      <c r="G15" s="2">
        <f t="shared" si="0"/>
        <v>33.851633045148887</v>
      </c>
      <c r="H15">
        <v>3.67842797694261</v>
      </c>
      <c r="J15" s="11">
        <v>60</v>
      </c>
      <c r="K15">
        <v>14.9170028818444</v>
      </c>
      <c r="L15">
        <v>13.250720461095099</v>
      </c>
      <c r="M15">
        <v>12.323170028818444</v>
      </c>
      <c r="N15" s="2">
        <v>14.08386167146975</v>
      </c>
      <c r="O15">
        <v>1.1782395990837666</v>
      </c>
      <c r="R15" s="11">
        <v>60</v>
      </c>
      <c r="S15">
        <v>12.193083573487</v>
      </c>
      <c r="T15">
        <v>10.9625360230547</v>
      </c>
      <c r="U15">
        <v>10.754409221902</v>
      </c>
      <c r="V15" s="2">
        <v>11.577809798270849</v>
      </c>
      <c r="W15">
        <v>0.87012851748317455</v>
      </c>
      <c r="Z15" s="11">
        <v>60</v>
      </c>
      <c r="AA15">
        <v>10.198847262247799</v>
      </c>
      <c r="AB15">
        <v>9.3227665706052001</v>
      </c>
      <c r="AC15">
        <v>8.85017291066284</v>
      </c>
      <c r="AD15" s="2">
        <v>9.7608069164264997</v>
      </c>
      <c r="AE15">
        <v>0.6194825979270826</v>
      </c>
    </row>
    <row r="16" spans="1:31" x14ac:dyDescent="0.3">
      <c r="B16" s="2">
        <v>72</v>
      </c>
      <c r="C16">
        <v>42.985100864553303</v>
      </c>
      <c r="D16">
        <v>41.354466858789628</v>
      </c>
      <c r="E16">
        <v>37.472564841498603</v>
      </c>
      <c r="F16">
        <v>37.472564841498603</v>
      </c>
      <c r="G16" s="2">
        <f t="shared" si="0"/>
        <v>39.821174351585036</v>
      </c>
      <c r="H16">
        <v>4.6347194620049601</v>
      </c>
      <c r="J16" s="11">
        <v>72</v>
      </c>
      <c r="K16">
        <v>13.091066282421</v>
      </c>
      <c r="L16">
        <v>13.928818443803999</v>
      </c>
      <c r="M16">
        <v>12.853801152737701</v>
      </c>
      <c r="N16" s="2">
        <v>13.509942363112501</v>
      </c>
      <c r="O16">
        <v>0.59238023426760589</v>
      </c>
      <c r="R16" s="11">
        <v>72</v>
      </c>
      <c r="S16">
        <v>12.65129682997118</v>
      </c>
      <c r="T16">
        <v>8.7608069164265121</v>
      </c>
      <c r="U16">
        <v>8.3227665706051859</v>
      </c>
      <c r="V16" s="2">
        <v>10.706051873198845</v>
      </c>
      <c r="W16">
        <v>2.7509918000053024</v>
      </c>
      <c r="Z16" s="11">
        <v>72</v>
      </c>
      <c r="AA16">
        <v>12.968299711815559</v>
      </c>
      <c r="AB16">
        <v>10.740634005763599</v>
      </c>
      <c r="AC16">
        <v>9.9737896253601495</v>
      </c>
      <c r="AD16" s="2">
        <v>11.854466858789579</v>
      </c>
      <c r="AE16">
        <v>1.5751975269660592</v>
      </c>
    </row>
    <row r="17" spans="1:32" x14ac:dyDescent="0.3">
      <c r="B17" s="2"/>
      <c r="E17" t="e">
        <v>#DIV/0!</v>
      </c>
      <c r="G17" s="2"/>
      <c r="J17" s="2"/>
      <c r="R17" s="2"/>
      <c r="Z17" s="2"/>
    </row>
    <row r="18" spans="1:32" x14ac:dyDescent="0.3">
      <c r="B18" s="2"/>
      <c r="G18" s="2" t="s">
        <v>6</v>
      </c>
      <c r="J18" s="2"/>
      <c r="O18" s="2" t="s">
        <v>6</v>
      </c>
      <c r="R18" s="2"/>
      <c r="W18" s="2" t="s">
        <v>6</v>
      </c>
      <c r="Z18" s="2"/>
      <c r="AD18" s="2" t="s">
        <v>6</v>
      </c>
    </row>
    <row r="19" spans="1:32" x14ac:dyDescent="0.3">
      <c r="B19" s="2"/>
      <c r="D19" t="s">
        <v>22</v>
      </c>
      <c r="J19" s="2"/>
      <c r="L19" t="s">
        <v>22</v>
      </c>
      <c r="R19" s="2"/>
      <c r="T19" t="s">
        <v>22</v>
      </c>
      <c r="Z19" s="2"/>
      <c r="AB19" t="s">
        <v>22</v>
      </c>
    </row>
    <row r="20" spans="1:32" x14ac:dyDescent="0.3">
      <c r="B20" s="2"/>
      <c r="C20" s="2" t="s">
        <v>2</v>
      </c>
      <c r="G20" s="2" t="s">
        <v>26</v>
      </c>
      <c r="H20" t="s">
        <v>20</v>
      </c>
      <c r="J20" s="2"/>
      <c r="K20" s="12" t="s">
        <v>32</v>
      </c>
      <c r="M20" s="21"/>
      <c r="O20" s="2" t="s">
        <v>26</v>
      </c>
      <c r="P20" t="s">
        <v>20</v>
      </c>
      <c r="R20" s="2"/>
      <c r="S20" s="12" t="s">
        <v>33</v>
      </c>
      <c r="V20">
        <v>0</v>
      </c>
      <c r="W20" s="2" t="s">
        <v>26</v>
      </c>
      <c r="X20" t="s">
        <v>20</v>
      </c>
      <c r="Z20" s="2"/>
      <c r="AA20" s="12" t="s">
        <v>0</v>
      </c>
      <c r="AE20" s="2" t="s">
        <v>26</v>
      </c>
      <c r="AF20" t="s">
        <v>20</v>
      </c>
    </row>
    <row r="21" spans="1:32" x14ac:dyDescent="0.3">
      <c r="A21" s="2" t="s">
        <v>14</v>
      </c>
      <c r="B21" s="2">
        <v>12</v>
      </c>
      <c r="C21">
        <v>12.967531219980788</v>
      </c>
      <c r="D21">
        <v>12.468780019212296</v>
      </c>
      <c r="F21">
        <v>11.845341018251681</v>
      </c>
      <c r="G21" s="2">
        <v>12.468780019212296</v>
      </c>
      <c r="H21">
        <v>2.1967015137081782</v>
      </c>
      <c r="J21" s="2">
        <v>12</v>
      </c>
      <c r="K21">
        <v>9.8962536023054</v>
      </c>
      <c r="L21">
        <v>9.6887608069164308</v>
      </c>
      <c r="M21">
        <v>9.7925072046109154</v>
      </c>
      <c r="N21">
        <v>8.7198847262247874</v>
      </c>
      <c r="O21" s="2">
        <f t="shared" ref="O21:O26" si="1">AVERAGE(K21:N21)</f>
        <v>9.5243515850143829</v>
      </c>
      <c r="P21">
        <v>1.2674939997061532</v>
      </c>
      <c r="R21" s="2">
        <v>12</v>
      </c>
      <c r="S21">
        <v>8.6109510086455305</v>
      </c>
      <c r="T21">
        <v>9.5129682997118206</v>
      </c>
      <c r="U21">
        <v>9.0619596541786755</v>
      </c>
      <c r="V21">
        <v>9.7032276657060574</v>
      </c>
      <c r="W21" s="2">
        <f t="shared" ref="W21:W26" si="2">AVERAGE(S21:V21)</f>
        <v>9.2222766570605206</v>
      </c>
      <c r="X21">
        <v>0.63782254326049348</v>
      </c>
      <c r="Z21" s="2">
        <v>12</v>
      </c>
      <c r="AA21">
        <v>9.0755043227665695</v>
      </c>
      <c r="AB21">
        <v>7.7922190201729098</v>
      </c>
      <c r="AC21">
        <v>8.4338616714697388</v>
      </c>
      <c r="AD21">
        <v>7.8701412103746389</v>
      </c>
      <c r="AE21" s="2">
        <f t="shared" ref="AE21:AE26" si="3">AVERAGE(AA21:AD21)</f>
        <v>8.2929315561959633</v>
      </c>
      <c r="AF21">
        <v>0.90741973966100731</v>
      </c>
    </row>
    <row r="22" spans="1:32" x14ac:dyDescent="0.3">
      <c r="B22" s="2">
        <v>24</v>
      </c>
      <c r="C22">
        <v>17.8606862632085</v>
      </c>
      <c r="D22">
        <v>16.753736791546601</v>
      </c>
      <c r="F22">
        <v>15.602549951969268</v>
      </c>
      <c r="G22" s="2">
        <v>16.713736791546602</v>
      </c>
      <c r="H22">
        <v>2.8688950179122346</v>
      </c>
      <c r="J22" s="2">
        <v>24</v>
      </c>
      <c r="K22">
        <v>8.0115273775216149</v>
      </c>
      <c r="L22">
        <v>9.0317002881844406</v>
      </c>
      <c r="M22">
        <v>8.5216138328530278</v>
      </c>
      <c r="N22">
        <v>8.1285302593659967</v>
      </c>
      <c r="O22" s="2">
        <f t="shared" si="1"/>
        <v>8.4233429394812696</v>
      </c>
      <c r="P22">
        <v>0.692842379260595</v>
      </c>
      <c r="R22" s="2">
        <v>24</v>
      </c>
      <c r="S22">
        <v>7.3775216138328528</v>
      </c>
      <c r="T22">
        <v>10.720461095100864</v>
      </c>
      <c r="U22">
        <v>9.0489913544668585</v>
      </c>
      <c r="V22">
        <v>10.934870317002881</v>
      </c>
      <c r="W22" s="2">
        <f t="shared" si="2"/>
        <v>9.520461095100865</v>
      </c>
      <c r="X22">
        <v>2.363815176300851</v>
      </c>
      <c r="Z22" s="2">
        <v>24</v>
      </c>
      <c r="AA22">
        <v>8.6801152737752005</v>
      </c>
      <c r="AB22">
        <v>6.4178674351584997</v>
      </c>
      <c r="AC22">
        <v>7.5489913544668497</v>
      </c>
      <c r="AD22">
        <v>6.482046109510085</v>
      </c>
      <c r="AE22" s="2">
        <f t="shared" si="3"/>
        <v>7.2822550432276589</v>
      </c>
      <c r="AF22">
        <v>1.5996507874104822</v>
      </c>
    </row>
    <row r="23" spans="1:32" x14ac:dyDescent="0.3">
      <c r="B23" s="2">
        <v>36</v>
      </c>
      <c r="C23">
        <v>25.415561959654173</v>
      </c>
      <c r="D23">
        <v>24.438040345821321</v>
      </c>
      <c r="F23">
        <v>23.846138328530301</v>
      </c>
      <c r="G23" s="2">
        <v>24.438040345821321</v>
      </c>
      <c r="H23">
        <v>3.2460278967415799</v>
      </c>
      <c r="J23" s="2">
        <v>36</v>
      </c>
      <c r="K23">
        <v>10.665706051873199</v>
      </c>
      <c r="L23">
        <v>9.5129682997118099</v>
      </c>
      <c r="M23">
        <v>10.089337175792505</v>
      </c>
      <c r="N23">
        <v>8.5640630000000009</v>
      </c>
      <c r="O23" s="2">
        <f t="shared" si="1"/>
        <v>9.7080186318443786</v>
      </c>
      <c r="P23">
        <v>0.81510868148305304</v>
      </c>
      <c r="R23" s="2">
        <v>36</v>
      </c>
      <c r="S23">
        <v>6.9365994236311197</v>
      </c>
      <c r="T23">
        <v>12.50720461095101</v>
      </c>
      <c r="U23">
        <v>9.7219020172910646</v>
      </c>
      <c r="V23">
        <v>12.257348703170001</v>
      </c>
      <c r="W23" s="2">
        <f t="shared" si="2"/>
        <v>10.355763688760799</v>
      </c>
      <c r="X23">
        <v>3.9390127032668536</v>
      </c>
      <c r="Z23" s="2">
        <v>36</v>
      </c>
      <c r="AA23">
        <v>7.2046109510086449</v>
      </c>
      <c r="AB23">
        <v>7.0317002881844379</v>
      </c>
      <c r="AC23">
        <v>7.118155619596541</v>
      </c>
      <c r="AD23">
        <v>7.1410172910662801</v>
      </c>
      <c r="AE23" s="2">
        <f t="shared" si="3"/>
        <v>7.1238710374639753</v>
      </c>
      <c r="AF23">
        <v>0.12226630222245742</v>
      </c>
    </row>
    <row r="24" spans="1:32" x14ac:dyDescent="0.3">
      <c r="B24" s="2">
        <v>48</v>
      </c>
      <c r="C24">
        <v>28.541873198847199</v>
      </c>
      <c r="D24">
        <v>27.126801152737698</v>
      </c>
      <c r="F24">
        <v>25.770461095100814</v>
      </c>
      <c r="G24" s="2">
        <v>27.126801152737698</v>
      </c>
      <c r="H24">
        <v>3.5055778158616002</v>
      </c>
      <c r="J24" s="2">
        <v>48</v>
      </c>
      <c r="K24">
        <v>9.3314121037463984</v>
      </c>
      <c r="L24">
        <v>10.9135446685879</v>
      </c>
      <c r="M24">
        <v>10.122478386167149</v>
      </c>
      <c r="N24">
        <v>9.8221902017291107</v>
      </c>
      <c r="O24" s="2">
        <f t="shared" si="1"/>
        <v>10.047406340057639</v>
      </c>
      <c r="P24">
        <v>2.4167972405972487</v>
      </c>
      <c r="R24" s="2">
        <v>48</v>
      </c>
      <c r="S24">
        <v>8.7521613832852996</v>
      </c>
      <c r="T24">
        <v>9.6772334293948123</v>
      </c>
      <c r="U24">
        <v>9.214697406340056</v>
      </c>
      <c r="V24">
        <v>9.8707780979827096</v>
      </c>
      <c r="W24" s="2">
        <f t="shared" si="2"/>
        <v>9.3787175792507185</v>
      </c>
      <c r="X24">
        <v>0.65412471689015106</v>
      </c>
      <c r="Z24" s="2">
        <v>48</v>
      </c>
      <c r="AA24">
        <v>8.7896253602305006</v>
      </c>
      <c r="AB24">
        <v>6.7233429394812703</v>
      </c>
      <c r="AC24">
        <v>7.7564841498558854</v>
      </c>
      <c r="AD24">
        <v>6.7905763688760832</v>
      </c>
      <c r="AE24" s="2">
        <f t="shared" si="3"/>
        <v>7.5150072046109351</v>
      </c>
      <c r="AF24">
        <v>1.4610823115583349</v>
      </c>
    </row>
    <row r="25" spans="1:32" x14ac:dyDescent="0.3">
      <c r="B25" s="20">
        <v>60</v>
      </c>
      <c r="C25">
        <v>36.563842459173848</v>
      </c>
      <c r="D25">
        <v>35.497540826128699</v>
      </c>
      <c r="F25">
        <v>33.399663784822266</v>
      </c>
      <c r="G25" s="2">
        <v>35.157540826128702</v>
      </c>
      <c r="H25">
        <v>3.67842797694261</v>
      </c>
      <c r="J25" s="20">
        <v>60</v>
      </c>
      <c r="K25">
        <v>10.858700000000001</v>
      </c>
      <c r="L25">
        <v>11.645533141210301</v>
      </c>
      <c r="M25">
        <v>11.25211657060515</v>
      </c>
      <c r="N25">
        <v>10.750979827089299</v>
      </c>
      <c r="O25" s="2">
        <f t="shared" si="1"/>
        <v>11.126832384726185</v>
      </c>
      <c r="P25">
        <v>0.76212661718665087</v>
      </c>
      <c r="R25" s="20">
        <v>60</v>
      </c>
      <c r="S25">
        <v>10.827089337175799</v>
      </c>
      <c r="T25">
        <v>7.25936599423631</v>
      </c>
      <c r="U25">
        <v>9.0432276657060555</v>
      </c>
      <c r="V25">
        <v>7.4455331412104</v>
      </c>
      <c r="W25" s="2">
        <f t="shared" si="2"/>
        <v>8.643804034582141</v>
      </c>
      <c r="X25">
        <v>2.5227613691900466</v>
      </c>
      <c r="Z25" s="20">
        <v>60</v>
      </c>
      <c r="AA25">
        <v>7.9884726224783797</v>
      </c>
      <c r="AB25">
        <v>5.7982708933717602</v>
      </c>
      <c r="AC25">
        <v>6.8933717579250704</v>
      </c>
      <c r="AD25">
        <v>5.6362536023054801</v>
      </c>
      <c r="AE25" s="2">
        <f t="shared" si="3"/>
        <v>6.5790922190201728</v>
      </c>
      <c r="AF25">
        <v>1.5487064948177904</v>
      </c>
    </row>
    <row r="26" spans="1:32" x14ac:dyDescent="0.3">
      <c r="B26" s="2">
        <v>72</v>
      </c>
      <c r="C26">
        <v>43.008645533141213</v>
      </c>
      <c r="D26">
        <v>41.354466858789628</v>
      </c>
      <c r="F26">
        <v>39.286743515850148</v>
      </c>
      <c r="G26" s="2">
        <v>41.354466858789628</v>
      </c>
      <c r="H26">
        <v>4.6347194620049601</v>
      </c>
      <c r="J26" s="2">
        <v>72</v>
      </c>
      <c r="K26">
        <v>11.7385</v>
      </c>
      <c r="L26">
        <v>10.9048991354467</v>
      </c>
      <c r="M26">
        <v>11.32169956772335</v>
      </c>
      <c r="N26">
        <v>9.8144092219020305</v>
      </c>
      <c r="O26" s="2">
        <f t="shared" si="1"/>
        <v>10.94487698126802</v>
      </c>
      <c r="P26">
        <v>2.661329845042177</v>
      </c>
      <c r="R26">
        <v>72</v>
      </c>
      <c r="S26">
        <v>7.7175792507204601</v>
      </c>
      <c r="T26">
        <v>11.478386167147001</v>
      </c>
      <c r="U26">
        <v>9.5979827089337313</v>
      </c>
      <c r="V26">
        <v>11.707953890489941</v>
      </c>
      <c r="W26" s="2">
        <f t="shared" si="2"/>
        <v>10.125475504322784</v>
      </c>
      <c r="X26">
        <v>2.6592920733384693</v>
      </c>
      <c r="Z26">
        <v>72</v>
      </c>
      <c r="AA26">
        <v>7.9481268011527373</v>
      </c>
      <c r="AB26">
        <v>4.374639769452445</v>
      </c>
      <c r="AC26">
        <v>6.1613832853025912</v>
      </c>
      <c r="AD26">
        <v>4.41838616714697</v>
      </c>
      <c r="AE26" s="2">
        <f t="shared" si="3"/>
        <v>5.7256340057636859</v>
      </c>
      <c r="AF26">
        <v>2.5268369125974659</v>
      </c>
    </row>
    <row r="27" spans="1:32" x14ac:dyDescent="0.3">
      <c r="G27" s="2"/>
      <c r="J27" s="2"/>
      <c r="W2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4</vt:i4>
      </vt:variant>
    </vt:vector>
  </HeadingPairs>
  <TitlesOfParts>
    <vt:vector size="4" baseType="lpstr">
      <vt:lpstr>Jurkat</vt:lpstr>
      <vt:lpstr>Caco-2</vt:lpstr>
      <vt:lpstr>CACO</vt:lpstr>
      <vt:lpstr>MDA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Matic</dc:creator>
  <cp:lastModifiedBy>Matic Legiša</cp:lastModifiedBy>
  <dcterms:created xsi:type="dcterms:W3CDTF">2022-03-17T08:30:45Z</dcterms:created>
  <dcterms:modified xsi:type="dcterms:W3CDTF">2024-10-02T09:23:08Z</dcterms:modified>
</cp:coreProperties>
</file>